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875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'Položky'!$A$1:$G$43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<sst xmlns="http://schemas.openxmlformats.org/spreadsheetml/2006/main" count="212" uniqueCount="151">
  <si>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</si>
  <si>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</si>
  <si>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</si>
  <si>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</si>
  <si>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</si>
  <si>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</si>
  <si>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</si>
  <si>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</si>
  <si>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</si>
  <si>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</si>
  <si>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</si>
  <si>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</si>
  <si>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</si>
  <si>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</si>
  <si>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</si>
  <si>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</si>
  <si>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</si>
  <si>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</si>
  <si>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</si>
  <si>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</si>
  <si>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</si>
  <si>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</si>
  <si>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</si>
  <si>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</si>
  <si>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</si>
  <si>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</si>
  <si>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</si>
  <si>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</si>
  <si>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</si>
  <si>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</si>
  <si>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</si>
  <si>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</si>
  <si>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</si>
  <si>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</si>
  <si>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</si>
  <si>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</si>
  <si>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</si>
  <si>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</si>
  <si>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</si>
  <si>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</si>
  <si>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</si>
  <si>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</si>
  <si>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</si>
  <si>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</si>
  <si>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</si>
  <si>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</si>
  <si>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</si>
  <si>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</si>
  <si>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</si>
  <si>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</si>
  <si>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</si>
  <si>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</si>
  <si>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</si>
  <si>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</si>
  <si>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</si>
  <si>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</si>
  <si>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</si>
  <si>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</si>
  <si>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</si>
  <si>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</si>
  <si>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</si>
  <si>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</si>
  <si>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</si>
  <si>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</si>
  <si>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</si>
  <si>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</si>
  <si>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</si>
  <si>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</si>
  <si>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</si>
  <si>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</si>
  <si>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</si>
  <si>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</si>
  <si>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</si>
  <si>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</si>
  <si>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</si>
  <si>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</si>
  <si>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</si>
  <si>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H03/11</t>
  </si>
  <si>
    <t>122201101R00</t>
  </si>
  <si>
    <t>m3</t>
  </si>
  <si>
    <t>122201109R00</t>
  </si>
  <si>
    <t>m2</t>
  </si>
  <si>
    <t>5</t>
  </si>
  <si>
    <t>Komunikace</t>
  </si>
  <si>
    <t>564801111R00</t>
  </si>
  <si>
    <t>564811111R00</t>
  </si>
  <si>
    <t>8</t>
  </si>
  <si>
    <t>m</t>
  </si>
  <si>
    <t>kus</t>
  </si>
  <si>
    <t>9</t>
  </si>
  <si>
    <t>t</t>
  </si>
  <si>
    <t>767</t>
  </si>
  <si>
    <t>Ztížené výrobní podmínky</t>
  </si>
  <si>
    <t>Oborová přirážka</t>
  </si>
  <si>
    <t>Mimostaveništní doprava</t>
  </si>
  <si>
    <t>Zařízení staveniště</t>
  </si>
  <si>
    <t>Provoz investora</t>
  </si>
  <si>
    <t>Kompletační činnost (IČD)</t>
  </si>
  <si>
    <t>Rezerva rozpočtu</t>
  </si>
  <si>
    <t>Odkopávky nezapažené v hor. 3 do 100 m3</t>
  </si>
  <si>
    <t>Příplatek za lepivost - odkopávky v hor. 3</t>
  </si>
  <si>
    <t>162601102R00</t>
  </si>
  <si>
    <t>Vodorovné přemístění výkopku z hor.1-4 do 5000 m</t>
  </si>
  <si>
    <t>171204112R00</t>
  </si>
  <si>
    <t>Ulozeni sypaniny do nasypu</t>
  </si>
  <si>
    <t>979999998R00</t>
  </si>
  <si>
    <t>Úprava pláně v zářezech v hor. 1-4, se zhutněním</t>
  </si>
  <si>
    <t>181101102R00</t>
  </si>
  <si>
    <t>Podklad z kameniva drceného vel.32-63 mm,tl. 20 cm</t>
  </si>
  <si>
    <t>564762111R00</t>
  </si>
  <si>
    <t>564831111R00</t>
  </si>
  <si>
    <t>Lajnování</t>
  </si>
  <si>
    <t>bm</t>
  </si>
  <si>
    <t>576</t>
  </si>
  <si>
    <t>Drenáže</t>
  </si>
  <si>
    <t>Šachta, DN 425 mm, dl.šach.roury 2,0 m, přímá</t>
  </si>
  <si>
    <t>894431321RA0</t>
  </si>
  <si>
    <t>871219113R00</t>
  </si>
  <si>
    <t>Kladení dren. potrubí bezvýkop.,flex.PVC,s obsypem</t>
  </si>
  <si>
    <t>132203302R00</t>
  </si>
  <si>
    <t>Hloubení rýh pro drény, hloubky do 1,1 m, v hor.3</t>
  </si>
  <si>
    <t>Doplňující práce na komunikaci</t>
  </si>
  <si>
    <t>Sportovní vybavení</t>
  </si>
  <si>
    <t>kpl</t>
  </si>
  <si>
    <t>Volejbalová síť standard</t>
  </si>
  <si>
    <t>Anténky volejbal</t>
  </si>
  <si>
    <t>SO 01</t>
  </si>
  <si>
    <t>Venkovní sportoviště</t>
  </si>
  <si>
    <t>Položkový rozpočet</t>
  </si>
  <si>
    <t>POLOŽKOVÝ ROZPOČET</t>
  </si>
  <si>
    <t>přesun hmot</t>
  </si>
  <si>
    <t>Staveništní přesun hmot</t>
  </si>
  <si>
    <t>998</t>
  </si>
  <si>
    <t>99</t>
  </si>
  <si>
    <t>Přesuny hmot-Poplatek za skládku horniny 1- 4</t>
  </si>
  <si>
    <t>Podklad ze štěrkodrti po zhutnění tloušťky 8 cm KAMENIVO 8-32mm</t>
  </si>
  <si>
    <t>Podklad ze štěrkodrti po zhutnění max.tloušťky 2 cm KAMENIVO 0-4/8mm</t>
  </si>
  <si>
    <t xml:space="preserve">Podklad ze štěrkopísku po zhutnění tloušťky 5-6 cm </t>
  </si>
  <si>
    <t xml:space="preserve">Umělá tráva určená pro multisportovní využití- výška vlasu 15, počet vpichů/m2 min. 44 000, vlákno-dtex-6600 vč zasypu křemičitým pískem </t>
  </si>
  <si>
    <t>barva dle požadavků investora</t>
  </si>
  <si>
    <t>DN 60</t>
  </si>
  <si>
    <t>DN 150</t>
  </si>
  <si>
    <t>871219112R00</t>
  </si>
  <si>
    <t>Kotevní patky pro sport.vybavení  2 ks 600x600x800 mm</t>
  </si>
  <si>
    <t>Volejbalové sloupky pr. 100, s pouzdry a víčky</t>
  </si>
  <si>
    <t>Síť nohejbal</t>
  </si>
  <si>
    <t>síť házená 3 mm - bílá-atyp-3 x 2,1 x 1,2 (dole) - 0,8 (nahoře) m</t>
  </si>
  <si>
    <t>síťka na košíkovou</t>
  </si>
  <si>
    <t xml:space="preserve">Přesun hmot, zpevněné plochy, kryt z kameniva </t>
  </si>
  <si>
    <t>Vikýřovice -hřiště na ul.Okružní</t>
  </si>
  <si>
    <t>Přesun stav.kapacit-přeprava materiálů,revize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</si>
</sst>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9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centerContinuous"/>
    </xf>
    <xf numFmtId="0" fontId="21" fillId="18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19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49" fontId="19" fillId="18" borderId="15" xfId="0" applyNumberFormat="1" applyFont="1" applyFill="1" applyBorder="1" applyAlignment="1">
      <alignment/>
    </xf>
    <xf numFmtId="49" fontId="18" fillId="18" borderId="16" xfId="0" applyNumberFormat="1" applyFont="1" applyFill="1" applyBorder="1" applyAlignment="1">
      <alignment/>
    </xf>
    <xf numFmtId="0" fontId="19" fillId="18" borderId="17" xfId="0" applyFont="1" applyFill="1" applyBorder="1" applyAlignment="1">
      <alignment/>
    </xf>
    <xf numFmtId="0" fontId="18" fillId="18" borderId="17" xfId="0" applyFont="1" applyFill="1" applyBorder="1" applyAlignment="1">
      <alignment/>
    </xf>
    <xf numFmtId="0" fontId="18" fillId="18" borderId="16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18" borderId="20" xfId="0" applyNumberFormat="1" applyFont="1" applyFill="1" applyBorder="1" applyAlignment="1">
      <alignment/>
    </xf>
    <xf numFmtId="49" fontId="18" fillId="18" borderId="21" xfId="0" applyNumberFormat="1" applyFont="1" applyFill="1" applyBorder="1" applyAlignment="1">
      <alignment/>
    </xf>
    <xf numFmtId="0" fontId="19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49" fontId="20" fillId="0" borderId="18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7" fillId="0" borderId="25" xfId="0" applyFont="1" applyBorder="1" applyAlignment="1">
      <alignment horizontal="centerContinuous" vertical="center"/>
    </xf>
    <xf numFmtId="0" fontId="22" fillId="0" borderId="26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27" xfId="0" applyFont="1" applyBorder="1" applyAlignment="1">
      <alignment horizontal="centerContinuous" vertical="center"/>
    </xf>
    <xf numFmtId="0" fontId="19" fillId="18" borderId="28" xfId="0" applyFont="1" applyFill="1" applyBorder="1" applyAlignment="1">
      <alignment horizontal="left"/>
    </xf>
    <xf numFmtId="0" fontId="18" fillId="18" borderId="29" xfId="0" applyFont="1" applyFill="1" applyBorder="1" applyAlignment="1">
      <alignment horizontal="left"/>
    </xf>
    <xf numFmtId="0" fontId="18" fillId="18" borderId="30" xfId="0" applyFont="1" applyFill="1" applyBorder="1" applyAlignment="1">
      <alignment horizontal="centerContinuous"/>
    </xf>
    <xf numFmtId="0" fontId="19" fillId="18" borderId="29" xfId="0" applyFont="1" applyFill="1" applyBorder="1" applyAlignment="1">
      <alignment horizontal="centerContinuous"/>
    </xf>
    <xf numFmtId="0" fontId="18" fillId="18" borderId="29" xfId="0" applyFont="1" applyFill="1" applyBorder="1" applyAlignment="1">
      <alignment horizontal="centerContinuous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2" xfId="0" applyFont="1" applyBorder="1" applyAlignment="1">
      <alignment shrinkToFit="1"/>
    </xf>
    <xf numFmtId="0" fontId="18" fillId="0" borderId="3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35" xfId="0" applyNumberFormat="1" applyFont="1" applyBorder="1" applyAlignment="1">
      <alignment/>
    </xf>
    <xf numFmtId="0" fontId="18" fillId="0" borderId="36" xfId="0" applyFont="1" applyBorder="1" applyAlignment="1">
      <alignment/>
    </xf>
    <xf numFmtId="3" fontId="18" fillId="0" borderId="37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9" fillId="18" borderId="10" xfId="0" applyFont="1" applyFill="1" applyBorder="1" applyAlignment="1">
      <alignment/>
    </xf>
    <xf numFmtId="0" fontId="19" fillId="18" borderId="12" xfId="0" applyFont="1" applyFill="1" applyBorder="1" applyAlignment="1">
      <alignment/>
    </xf>
    <xf numFmtId="0" fontId="19" fillId="18" borderId="11" xfId="0" applyFont="1" applyFill="1" applyBorder="1" applyAlignment="1">
      <alignment/>
    </xf>
    <xf numFmtId="0" fontId="19" fillId="18" borderId="39" xfId="0" applyFont="1" applyFill="1" applyBorder="1" applyAlignment="1">
      <alignment/>
    </xf>
    <xf numFmtId="0" fontId="19" fillId="18" borderId="40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164" fontId="18" fillId="0" borderId="47" xfId="0" applyNumberFormat="1" applyFont="1" applyBorder="1" applyAlignment="1">
      <alignment horizontal="right"/>
    </xf>
    <xf numFmtId="0" fontId="18" fillId="0" borderId="47" xfId="0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6" xfId="0" applyNumberFormat="1" applyFont="1" applyBorder="1" applyAlignment="1">
      <alignment horizontal="right"/>
    </xf>
    <xf numFmtId="0" fontId="22" fillId="18" borderId="36" xfId="0" applyFont="1" applyFill="1" applyBorder="1" applyAlignment="1">
      <alignment/>
    </xf>
    <xf numFmtId="0" fontId="22" fillId="18" borderId="37" xfId="0" applyFont="1" applyFill="1" applyBorder="1" applyAlignment="1">
      <alignment/>
    </xf>
    <xf numFmtId="0" fontId="22" fillId="18" borderId="3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9" fillId="0" borderId="48" xfId="46" applyFont="1" applyBorder="1">
      <alignment/>
      <protection/>
    </xf>
    <xf numFmtId="0" fontId="18" fillId="0" borderId="48" xfId="46" applyFont="1" applyBorder="1">
      <alignment/>
      <protection/>
    </xf>
    <xf numFmtId="0" fontId="18" fillId="0" borderId="48" xfId="46" applyFont="1" applyBorder="1" applyAlignment="1">
      <alignment horizontal="right"/>
      <protection/>
    </xf>
    <xf numFmtId="0" fontId="18" fillId="0" borderId="49" xfId="46" applyFont="1" applyBorder="1">
      <alignment/>
      <protection/>
    </xf>
    <xf numFmtId="0" fontId="18" fillId="0" borderId="48" xfId="0" applyNumberFormat="1" applyFont="1" applyBorder="1" applyAlignment="1">
      <alignment horizontal="left"/>
    </xf>
    <xf numFmtId="0" fontId="18" fillId="0" borderId="50" xfId="0" applyNumberFormat="1" applyFont="1" applyBorder="1" applyAlignment="1">
      <alignment/>
    </xf>
    <xf numFmtId="0" fontId="19" fillId="0" borderId="51" xfId="46" applyFont="1" applyBorder="1">
      <alignment/>
      <protection/>
    </xf>
    <xf numFmtId="0" fontId="18" fillId="0" borderId="51" xfId="46" applyFont="1" applyBorder="1">
      <alignment/>
      <protection/>
    </xf>
    <xf numFmtId="0" fontId="18" fillId="0" borderId="51" xfId="46" applyFont="1" applyBorder="1" applyAlignment="1">
      <alignment horizontal="right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49" fontId="19" fillId="18" borderId="28" xfId="0" applyNumberFormat="1" applyFont="1" applyFill="1" applyBorder="1" applyAlignment="1">
      <alignment horizontal="center"/>
    </xf>
    <xf numFmtId="0" fontId="19" fillId="18" borderId="29" xfId="0" applyFont="1" applyFill="1" applyBorder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52" xfId="0" applyFont="1" applyFill="1" applyBorder="1" applyAlignment="1">
      <alignment horizontal="center"/>
    </xf>
    <xf numFmtId="0" fontId="19" fillId="18" borderId="53" xfId="0" applyFont="1" applyFill="1" applyBorder="1" applyAlignment="1">
      <alignment horizontal="center"/>
    </xf>
    <xf numFmtId="0" fontId="19" fillId="18" borderId="54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3" fontId="18" fillId="0" borderId="42" xfId="0" applyNumberFormat="1" applyFont="1" applyBorder="1" applyAlignment="1">
      <alignment/>
    </xf>
    <xf numFmtId="0" fontId="19" fillId="18" borderId="28" xfId="0" applyFont="1" applyFill="1" applyBorder="1" applyAlignment="1">
      <alignment/>
    </xf>
    <xf numFmtId="0" fontId="19" fillId="18" borderId="29" xfId="0" applyFont="1" applyFill="1" applyBorder="1" applyAlignment="1">
      <alignment/>
    </xf>
    <xf numFmtId="3" fontId="19" fillId="18" borderId="30" xfId="0" applyNumberFormat="1" applyFont="1" applyFill="1" applyBorder="1" applyAlignment="1">
      <alignment/>
    </xf>
    <xf numFmtId="3" fontId="19" fillId="18" borderId="52" xfId="0" applyNumberFormat="1" applyFont="1" applyFill="1" applyBorder="1" applyAlignment="1">
      <alignment/>
    </xf>
    <xf numFmtId="3" fontId="19" fillId="18" borderId="53" xfId="0" applyNumberFormat="1" applyFont="1" applyFill="1" applyBorder="1" applyAlignment="1">
      <alignment/>
    </xf>
    <xf numFmtId="3" fontId="19" fillId="18" borderId="54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17" fillId="0" borderId="0" xfId="0" applyNumberFormat="1" applyFont="1" applyAlignment="1">
      <alignment horizontal="centerContinuous"/>
    </xf>
    <xf numFmtId="0" fontId="18" fillId="18" borderId="40" xfId="0" applyFont="1" applyFill="1" applyBorder="1" applyAlignment="1">
      <alignment/>
    </xf>
    <xf numFmtId="0" fontId="19" fillId="18" borderId="55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right"/>
    </xf>
    <xf numFmtId="0" fontId="19" fillId="18" borderId="11" xfId="0" applyFont="1" applyFill="1" applyBorder="1" applyAlignment="1">
      <alignment horizontal="center"/>
    </xf>
    <xf numFmtId="4" fontId="21" fillId="18" borderId="12" xfId="0" applyNumberFormat="1" applyFont="1" applyFill="1" applyBorder="1" applyAlignment="1">
      <alignment horizontal="right"/>
    </xf>
    <xf numFmtId="4" fontId="21" fillId="18" borderId="40" xfId="0" applyNumberFormat="1" applyFont="1" applyFill="1" applyBorder="1" applyAlignment="1">
      <alignment horizontal="right"/>
    </xf>
    <xf numFmtId="0" fontId="18" fillId="0" borderId="24" xfId="0" applyFont="1" applyBorder="1" applyAlignment="1">
      <alignment/>
    </xf>
    <xf numFmtId="3" fontId="18" fillId="0" borderId="33" xfId="0" applyNumberFormat="1" applyFont="1" applyBorder="1" applyAlignment="1">
      <alignment horizontal="right"/>
    </xf>
    <xf numFmtId="164" fontId="18" fillId="0" borderId="18" xfId="0" applyNumberFormat="1" applyFont="1" applyBorder="1" applyAlignment="1">
      <alignment horizontal="right"/>
    </xf>
    <xf numFmtId="3" fontId="18" fillId="0" borderId="43" xfId="0" applyNumberFormat="1" applyFont="1" applyBorder="1" applyAlignment="1">
      <alignment horizontal="right"/>
    </xf>
    <xf numFmtId="4" fontId="18" fillId="0" borderId="32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18" fillId="18" borderId="36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18" fillId="18" borderId="37" xfId="0" applyFont="1" applyFill="1" applyBorder="1" applyAlignment="1">
      <alignment/>
    </xf>
    <xf numFmtId="4" fontId="18" fillId="18" borderId="56" xfId="0" applyNumberFormat="1" applyFont="1" applyFill="1" applyBorder="1" applyAlignment="1">
      <alignment/>
    </xf>
    <xf numFmtId="4" fontId="18" fillId="18" borderId="36" xfId="0" applyNumberFormat="1" applyFont="1" applyFill="1" applyBorder="1" applyAlignment="1">
      <alignment/>
    </xf>
    <xf numFmtId="4" fontId="18" fillId="18" borderId="37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8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0" fillId="0" borderId="49" xfId="46" applyFont="1" applyBorder="1" applyAlignment="1">
      <alignment horizontal="right"/>
      <protection/>
    </xf>
    <xf numFmtId="0" fontId="18" fillId="0" borderId="48" xfId="46" applyFont="1" applyBorder="1" applyAlignment="1">
      <alignment horizontal="left"/>
      <protection/>
    </xf>
    <xf numFmtId="0" fontId="18" fillId="0" borderId="50" xfId="46" applyFont="1" applyBorder="1">
      <alignment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18" borderId="18" xfId="46" applyNumberFormat="1" applyFont="1" applyFill="1" applyBorder="1">
      <alignment/>
      <protection/>
    </xf>
    <xf numFmtId="0" fontId="20" fillId="18" borderId="16" xfId="46" applyFont="1" applyFill="1" applyBorder="1" applyAlignment="1">
      <alignment horizontal="center"/>
      <protection/>
    </xf>
    <xf numFmtId="0" fontId="20" fillId="18" borderId="16" xfId="46" applyNumberFormat="1" applyFont="1" applyFill="1" applyBorder="1" applyAlignment="1">
      <alignment horizontal="center"/>
      <protection/>
    </xf>
    <xf numFmtId="0" fontId="20" fillId="18" borderId="18" xfId="46" applyFont="1" applyFill="1" applyBorder="1" applyAlignment="1">
      <alignment horizontal="center"/>
      <protection/>
    </xf>
    <xf numFmtId="0" fontId="19" fillId="0" borderId="57" xfId="46" applyFont="1" applyBorder="1" applyAlignment="1">
      <alignment horizontal="center"/>
      <protection/>
    </xf>
    <xf numFmtId="49" fontId="19" fillId="0" borderId="57" xfId="46" applyNumberFormat="1" applyFont="1" applyBorder="1" applyAlignment="1">
      <alignment horizontal="left"/>
      <protection/>
    </xf>
    <xf numFmtId="0" fontId="19" fillId="0" borderId="58" xfId="46" applyFont="1" applyBorder="1">
      <alignment/>
      <protection/>
    </xf>
    <xf numFmtId="0" fontId="18" fillId="0" borderId="17" xfId="46" applyFont="1" applyBorder="1" applyAlignment="1">
      <alignment horizontal="center"/>
      <protection/>
    </xf>
    <xf numFmtId="0" fontId="18" fillId="0" borderId="17" xfId="46" applyNumberFormat="1" applyFont="1" applyBorder="1" applyAlignment="1">
      <alignment horizontal="right"/>
      <protection/>
    </xf>
    <xf numFmtId="0" fontId="18" fillId="0" borderId="16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0" fillId="0" borderId="59" xfId="46" applyFont="1" applyBorder="1" applyAlignment="1">
      <alignment horizontal="center" vertical="top"/>
      <protection/>
    </xf>
    <xf numFmtId="49" fontId="30" fillId="0" borderId="59" xfId="46" applyNumberFormat="1" applyFont="1" applyBorder="1" applyAlignment="1">
      <alignment horizontal="left" vertical="top"/>
      <protection/>
    </xf>
    <xf numFmtId="0" fontId="30" fillId="0" borderId="59" xfId="46" applyFont="1" applyBorder="1" applyAlignment="1">
      <alignment vertical="top" wrapText="1"/>
      <protection/>
    </xf>
    <xf numFmtId="49" fontId="30" fillId="0" borderId="59" xfId="46" applyNumberFormat="1" applyFont="1" applyBorder="1" applyAlignment="1">
      <alignment horizontal="center" shrinkToFit="1"/>
      <protection/>
    </xf>
    <xf numFmtId="4" fontId="30" fillId="0" borderId="59" xfId="46" applyNumberFormat="1" applyFont="1" applyBorder="1" applyAlignment="1">
      <alignment horizontal="right"/>
      <protection/>
    </xf>
    <xf numFmtId="4" fontId="30" fillId="0" borderId="59" xfId="46" applyNumberFormat="1" applyFont="1" applyBorder="1">
      <alignment/>
      <protection/>
    </xf>
    <xf numFmtId="0" fontId="20" fillId="0" borderId="57" xfId="46" applyFont="1" applyBorder="1" applyAlignment="1">
      <alignment horizontal="center"/>
      <protection/>
    </xf>
    <xf numFmtId="49" fontId="20" fillId="0" borderId="57" xfId="46" applyNumberFormat="1" applyFont="1" applyBorder="1" applyAlignment="1">
      <alignment horizontal="right"/>
      <protection/>
    </xf>
    <xf numFmtId="4" fontId="31" fillId="19" borderId="60" xfId="46" applyNumberFormat="1" applyFont="1" applyFill="1" applyBorder="1" applyAlignment="1">
      <alignment horizontal="right" wrapText="1"/>
      <protection/>
    </xf>
    <xf numFmtId="0" fontId="31" fillId="19" borderId="41" xfId="46" applyFont="1" applyFill="1" applyBorder="1" applyAlignment="1">
      <alignment horizontal="left" wrapText="1"/>
      <protection/>
    </xf>
    <xf numFmtId="0" fontId="31" fillId="0" borderId="21" xfId="0" applyFont="1" applyBorder="1" applyAlignment="1">
      <alignment horizontal="right"/>
    </xf>
    <xf numFmtId="0" fontId="18" fillId="18" borderId="18" xfId="46" applyFont="1" applyFill="1" applyBorder="1" applyAlignment="1">
      <alignment horizontal="center"/>
      <protection/>
    </xf>
    <xf numFmtId="49" fontId="33" fillId="18" borderId="18" xfId="46" applyNumberFormat="1" applyFont="1" applyFill="1" applyBorder="1" applyAlignment="1">
      <alignment horizontal="left"/>
      <protection/>
    </xf>
    <xf numFmtId="0" fontId="33" fillId="18" borderId="58" xfId="46" applyFont="1" applyFill="1" applyBorder="1">
      <alignment/>
      <protection/>
    </xf>
    <xf numFmtId="0" fontId="18" fillId="18" borderId="17" xfId="46" applyFont="1" applyFill="1" applyBorder="1" applyAlignment="1">
      <alignment horizontal="center"/>
      <protection/>
    </xf>
    <xf numFmtId="4" fontId="18" fillId="18" borderId="17" xfId="46" applyNumberFormat="1" applyFont="1" applyFill="1" applyBorder="1" applyAlignment="1">
      <alignment horizontal="right"/>
      <protection/>
    </xf>
    <xf numFmtId="4" fontId="18" fillId="18" borderId="16" xfId="46" applyNumberFormat="1" applyFont="1" applyFill="1" applyBorder="1" applyAlignment="1">
      <alignment horizontal="right"/>
      <protection/>
    </xf>
    <xf numFmtId="4" fontId="19" fillId="18" borderId="18" xfId="46" applyNumberFormat="1" applyFont="1" applyFill="1" applyBorder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0" fillId="0" borderId="20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24" fillId="0" borderId="59" xfId="46" applyFont="1" applyBorder="1" applyAlignment="1">
      <alignment vertical="top" wrapText="1"/>
      <protection/>
    </xf>
    <xf numFmtId="49" fontId="24" fillId="0" borderId="59" xfId="46" applyNumberFormat="1" applyFont="1" applyBorder="1" applyAlignment="1">
      <alignment horizontal="center" shrinkToFit="1"/>
      <protection/>
    </xf>
    <xf numFmtId="4" fontId="24" fillId="0" borderId="59" xfId="46" applyNumberFormat="1" applyFont="1" applyBorder="1" applyAlignment="1">
      <alignment horizontal="right"/>
      <protection/>
    </xf>
    <xf numFmtId="4" fontId="24" fillId="0" borderId="59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0" xfId="0" applyAlignment="1">
      <alignment horizontal="left" wrapText="1"/>
    </xf>
    <xf numFmtId="0" fontId="22" fillId="0" borderId="62" xfId="0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right" indent="2"/>
    </xf>
    <xf numFmtId="165" fontId="18" fillId="0" borderId="23" xfId="0" applyNumberFormat="1" applyFont="1" applyBorder="1" applyAlignment="1">
      <alignment horizontal="right" indent="2"/>
    </xf>
    <xf numFmtId="0" fontId="20" fillId="0" borderId="18" xfId="0" applyFont="1" applyBorder="1" applyAlignment="1">
      <alignment horizontal="left"/>
    </xf>
    <xf numFmtId="0" fontId="20" fillId="0" borderId="58" xfId="0" applyFont="1" applyBorder="1" applyAlignment="1">
      <alignment horizontal="left"/>
    </xf>
    <xf numFmtId="165" fontId="22" fillId="18" borderId="63" xfId="0" applyNumberFormat="1" applyFont="1" applyFill="1" applyBorder="1" applyAlignment="1">
      <alignment horizontal="right" indent="2"/>
    </xf>
    <xf numFmtId="165" fontId="22" fillId="18" borderId="56" xfId="0" applyNumberFormat="1" applyFont="1" applyFill="1" applyBorder="1" applyAlignment="1">
      <alignment horizontal="right" indent="2"/>
    </xf>
    <xf numFmtId="0" fontId="24" fillId="0" borderId="0" xfId="0" applyFont="1" applyAlignment="1">
      <alignment horizontal="left" vertical="top" wrapText="1"/>
    </xf>
    <xf numFmtId="0" fontId="20" fillId="0" borderId="18" xfId="0" applyFont="1" applyBorder="1" applyAlignment="1">
      <alignment horizontal="center"/>
    </xf>
    <xf numFmtId="0" fontId="18" fillId="0" borderId="36" xfId="0" applyFont="1" applyBorder="1" applyAlignment="1">
      <alignment horizontal="center" shrinkToFit="1"/>
    </xf>
    <xf numFmtId="0" fontId="18" fillId="0" borderId="38" xfId="0" applyFont="1" applyBorder="1" applyAlignment="1">
      <alignment horizontal="center" shrinkToFit="1"/>
    </xf>
    <xf numFmtId="3" fontId="19" fillId="18" borderId="37" xfId="0" applyNumberFormat="1" applyFont="1" applyFill="1" applyBorder="1" applyAlignment="1">
      <alignment horizontal="right"/>
    </xf>
    <xf numFmtId="3" fontId="19" fillId="18" borderId="56" xfId="0" applyNumberFormat="1" applyFont="1" applyFill="1" applyBorder="1" applyAlignment="1">
      <alignment horizontal="right"/>
    </xf>
    <xf numFmtId="0" fontId="18" fillId="0" borderId="64" xfId="46" applyFont="1" applyBorder="1" applyAlignment="1">
      <alignment horizontal="center"/>
      <protection/>
    </xf>
    <xf numFmtId="0" fontId="18" fillId="0" borderId="65" xfId="46" applyFont="1" applyBorder="1" applyAlignment="1">
      <alignment horizontal="center"/>
      <protection/>
    </xf>
    <xf numFmtId="0" fontId="18" fillId="0" borderId="66" xfId="46" applyFont="1" applyBorder="1" applyAlignment="1">
      <alignment horizontal="center"/>
      <protection/>
    </xf>
    <xf numFmtId="0" fontId="18" fillId="0" borderId="67" xfId="46" applyFont="1" applyBorder="1" applyAlignment="1">
      <alignment horizontal="center"/>
      <protection/>
    </xf>
    <xf numFmtId="0" fontId="18" fillId="0" borderId="68" xfId="46" applyFont="1" applyBorder="1" applyAlignment="1">
      <alignment horizontal="left"/>
      <protection/>
    </xf>
    <xf numFmtId="0" fontId="18" fillId="0" borderId="51" xfId="46" applyFont="1" applyBorder="1" applyAlignment="1">
      <alignment horizontal="left"/>
      <protection/>
    </xf>
    <xf numFmtId="0" fontId="18" fillId="0" borderId="69" xfId="46" applyFont="1" applyBorder="1" applyAlignment="1">
      <alignment horizontal="left"/>
      <protection/>
    </xf>
    <xf numFmtId="49" fontId="31" fillId="19" borderId="70" xfId="46" applyNumberFormat="1" applyFont="1" applyFill="1" applyBorder="1" applyAlignment="1">
      <alignment horizontal="left" wrapText="1"/>
      <protection/>
    </xf>
    <xf numFmtId="49" fontId="32" fillId="0" borderId="71" xfId="0" applyNumberFormat="1" applyFont="1" applyBorder="1" applyAlignment="1">
      <alignment horizontal="left" wrapText="1"/>
    </xf>
    <xf numFmtId="0" fontId="27" fillId="0" borderId="0" xfId="46" applyFont="1" applyAlignment="1">
      <alignment horizontal="center"/>
      <protection/>
    </xf>
    <xf numFmtId="49" fontId="18" fillId="0" borderId="66" xfId="46" applyNumberFormat="1" applyFont="1" applyBorder="1" applyAlignment="1">
      <alignment horizontal="center"/>
      <protection/>
    </xf>
    <xf numFmtId="0" fontId="18" fillId="0" borderId="68" xfId="46" applyFont="1" applyBorder="1" applyAlignment="1">
      <alignment horizontal="center" shrinkToFit="1"/>
      <protection/>
    </xf>
    <xf numFmtId="0" fontId="18" fillId="0" borderId="51" xfId="46" applyFont="1" applyBorder="1" applyAlignment="1">
      <alignment horizontal="center" shrinkToFit="1"/>
      <protection/>
    </xf>
    <xf numFmtId="0" fontId="18" fillId="0" borderId="69" xfId="46" applyFont="1" applyBorder="1" applyAlignment="1">
      <alignment horizontal="center" shrinkToFit="1"/>
      <protection/>
    </xf>
    <xf numFmtId="0" fontId="24" fillId="19" borderId="41" xfId="46" applyNumberFormat="1" applyFont="1" applyFill="1" applyBorder="1" applyAlignment="1">
      <alignment horizontal="left" wrapText="1" indent="1"/>
      <protection/>
    </xf>
    <xf numFmtId="0" fontId="24" fillId="19" borderId="0" xfId="46" applyNumberFormat="1" applyFont="1" applyFill="1" applyBorder="1" applyAlignment="1">
      <alignment horizontal="left" wrapText="1" indent="1"/>
      <protection/>
    </xf>
    <xf numFmtId="0" fontId="24" fillId="19" borderId="21" xfId="46" applyNumberFormat="1" applyFont="1" applyFill="1" applyBorder="1" applyAlignment="1">
      <alignment horizontal="left" wrapText="1" inden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">
      <selection activeCell="C12" sqref="C12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201" t="s">
        <v>129</v>
      </c>
      <c r="B1" s="201"/>
      <c r="C1" s="201"/>
      <c r="D1" s="201"/>
      <c r="E1" s="201"/>
      <c r="F1" s="201"/>
      <c r="G1" s="201"/>
    </row>
    <row r="2" spans="1:7" ht="12.75" customHeight="1">
      <c r="A2" s="1" t="s">
        <v>0</v>
      </c>
      <c r="B2" s="2"/>
      <c r="C2" s="3">
        <v>1</v>
      </c>
      <c r="D2" s="3"/>
      <c r="E2" s="2"/>
      <c r="F2" s="4" t="s">
        <v>1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2</v>
      </c>
      <c r="B4" s="7"/>
      <c r="C4" s="8" t="s">
        <v>3</v>
      </c>
      <c r="D4" s="8"/>
      <c r="E4" s="7"/>
      <c r="F4" s="9" t="s">
        <v>4</v>
      </c>
      <c r="G4" s="12"/>
    </row>
    <row r="5" spans="1:7" ht="12.75" customHeight="1">
      <c r="A5" s="13" t="s">
        <v>126</v>
      </c>
      <c r="B5" s="14"/>
      <c r="C5" s="15" t="s">
        <v>127</v>
      </c>
      <c r="D5" s="16"/>
      <c r="E5" s="17"/>
      <c r="F5" s="9" t="s">
        <v>6</v>
      </c>
      <c r="G5" s="10"/>
    </row>
    <row r="6" spans="1:15" ht="12.75" customHeight="1">
      <c r="A6" s="11" t="s">
        <v>7</v>
      </c>
      <c r="B6" s="7"/>
      <c r="C6" s="8" t="s">
        <v>8</v>
      </c>
      <c r="D6" s="8"/>
      <c r="E6" s="7"/>
      <c r="F6" s="18" t="s">
        <v>9</v>
      </c>
      <c r="G6" s="19"/>
      <c r="O6" s="20"/>
    </row>
    <row r="7" spans="1:7" ht="12.75" customHeight="1">
      <c r="A7" s="21" t="s">
        <v>126</v>
      </c>
      <c r="B7" s="22"/>
      <c r="C7" s="23" t="s">
        <v>149</v>
      </c>
      <c r="D7" s="24"/>
      <c r="E7" s="24"/>
      <c r="F7" s="25" t="s">
        <v>10</v>
      </c>
      <c r="G7" s="19"/>
    </row>
    <row r="8" spans="1:9" ht="12.75">
      <c r="A8" s="26" t="s">
        <v>11</v>
      </c>
      <c r="B8" s="9"/>
      <c r="C8" s="204"/>
      <c r="D8" s="204"/>
      <c r="E8" s="205"/>
      <c r="F8" s="27" t="s">
        <v>12</v>
      </c>
      <c r="G8" s="28"/>
      <c r="H8" s="29"/>
      <c r="I8" s="30"/>
    </row>
    <row r="9" spans="1:8" ht="12.75">
      <c r="A9" s="26" t="s">
        <v>13</v>
      </c>
      <c r="B9" s="9"/>
      <c r="C9" s="204"/>
      <c r="D9" s="204"/>
      <c r="E9" s="205"/>
      <c r="F9" s="9"/>
      <c r="G9" s="31"/>
      <c r="H9" s="32"/>
    </row>
    <row r="10" spans="1:8" ht="12.75">
      <c r="A10" s="26" t="s">
        <v>14</v>
      </c>
      <c r="B10" s="9"/>
      <c r="C10" s="204"/>
      <c r="D10" s="204"/>
      <c r="E10" s="204"/>
      <c r="F10" s="33"/>
      <c r="G10" s="34"/>
      <c r="H10" s="35"/>
    </row>
    <row r="11" spans="1:57" ht="13.5" customHeight="1">
      <c r="A11" s="26" t="s">
        <v>15</v>
      </c>
      <c r="B11" s="9"/>
      <c r="C11" s="204"/>
      <c r="D11" s="204"/>
      <c r="E11" s="204"/>
      <c r="F11" s="36" t="s">
        <v>16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17</v>
      </c>
      <c r="B12" s="7"/>
      <c r="C12" s="209"/>
      <c r="D12" s="209"/>
      <c r="E12" s="209"/>
      <c r="F12" s="40" t="s">
        <v>18</v>
      </c>
      <c r="G12" s="41"/>
      <c r="H12" s="32"/>
    </row>
    <row r="13" spans="1:8" ht="28.5" customHeight="1" thickBot="1">
      <c r="A13" s="42" t="s">
        <v>19</v>
      </c>
      <c r="B13" s="43"/>
      <c r="C13" s="43"/>
      <c r="D13" s="43"/>
      <c r="E13" s="44"/>
      <c r="F13" s="44"/>
      <c r="G13" s="45"/>
      <c r="H13" s="32"/>
    </row>
    <row r="14" spans="1:7" ht="17.25" customHeight="1" thickBot="1">
      <c r="A14" s="46" t="s">
        <v>20</v>
      </c>
      <c r="B14" s="47"/>
      <c r="C14" s="48"/>
      <c r="D14" s="49" t="s">
        <v>21</v>
      </c>
      <c r="E14" s="50"/>
      <c r="F14" s="50"/>
      <c r="G14" s="48"/>
    </row>
    <row r="15" spans="1:7" ht="15.75" customHeight="1">
      <c r="A15" s="51"/>
      <c r="B15" s="52" t="s">
        <v>22</v>
      </c>
      <c r="C15" s="53">
        <f>HSV</f>
        <v>0</v>
      </c>
      <c r="D15" s="54" t="str">
        <f>Rekapitulace!A18</f>
        <v>Ztížené výrobní podmínky</v>
      </c>
      <c r="E15" s="55"/>
      <c r="F15" s="56"/>
      <c r="G15" s="53">
        <f>Rekapitulace!I18</f>
        <v>0</v>
      </c>
    </row>
    <row r="16" spans="1:7" ht="15.75" customHeight="1">
      <c r="A16" s="51" t="s">
        <v>23</v>
      </c>
      <c r="B16" s="52" t="s">
        <v>24</v>
      </c>
      <c r="C16" s="53">
        <f>PSV</f>
        <v>0</v>
      </c>
      <c r="D16" s="6" t="str">
        <f>Rekapitulace!A19</f>
        <v>Oborová přirážka</v>
      </c>
      <c r="E16" s="57"/>
      <c r="F16" s="58"/>
      <c r="G16" s="53">
        <f>Rekapitulace!I19</f>
        <v>0</v>
      </c>
    </row>
    <row r="17" spans="1:7" ht="15.75" customHeight="1">
      <c r="A17" s="51" t="s">
        <v>25</v>
      </c>
      <c r="B17" s="52" t="s">
        <v>26</v>
      </c>
      <c r="C17" s="53">
        <f>Mont</f>
        <v>0</v>
      </c>
      <c r="D17" s="6" t="str">
        <f>Rekapitulace!A20</f>
        <v>Přesun stav.kapacit-přeprava materiálů,revize</v>
      </c>
      <c r="E17" s="57"/>
      <c r="F17" s="58"/>
      <c r="G17" s="53">
        <f>Rekapitulace!I20</f>
        <v>0</v>
      </c>
    </row>
    <row r="18" spans="1:7" ht="15.75" customHeight="1">
      <c r="A18" s="59" t="s">
        <v>27</v>
      </c>
      <c r="B18" s="60" t="s">
        <v>28</v>
      </c>
      <c r="C18" s="53">
        <f>Dodavka</f>
        <v>0</v>
      </c>
      <c r="D18" s="6" t="str">
        <f>Rekapitulace!A21</f>
        <v>Mimostaveništní doprava</v>
      </c>
      <c r="E18" s="57"/>
      <c r="F18" s="58"/>
      <c r="G18" s="53">
        <f>Rekapitulace!I21</f>
        <v>0</v>
      </c>
    </row>
    <row r="19" spans="1:7" ht="15.75" customHeight="1">
      <c r="A19" s="61" t="s">
        <v>29</v>
      </c>
      <c r="B19" s="52"/>
      <c r="C19" s="53">
        <f>SUM(C15:C18)</f>
        <v>0</v>
      </c>
      <c r="D19" s="6" t="str">
        <f>Rekapitulace!A22</f>
        <v>Zařízení staveniště</v>
      </c>
      <c r="E19" s="57"/>
      <c r="F19" s="58"/>
      <c r="G19" s="53">
        <f>Rekapitulace!I22</f>
        <v>0</v>
      </c>
    </row>
    <row r="20" spans="1:7" ht="15.75" customHeight="1">
      <c r="A20" s="61"/>
      <c r="B20" s="52"/>
      <c r="C20" s="53"/>
      <c r="D20" s="6" t="str">
        <f>Rekapitulace!A23</f>
        <v>Provoz investora</v>
      </c>
      <c r="E20" s="57"/>
      <c r="F20" s="58"/>
      <c r="G20" s="53">
        <f>Rekapitulace!I23</f>
        <v>0</v>
      </c>
    </row>
    <row r="21" spans="1:7" ht="15.75" customHeight="1">
      <c r="A21" s="61" t="s">
        <v>30</v>
      </c>
      <c r="B21" s="52"/>
      <c r="C21" s="53">
        <f>HZS</f>
        <v>0</v>
      </c>
      <c r="D21" s="6" t="str">
        <f>Rekapitulace!A24</f>
        <v>Kompletační činnost (IČD)</v>
      </c>
      <c r="E21" s="57"/>
      <c r="F21" s="58"/>
      <c r="G21" s="53">
        <f>Rekapitulace!I24</f>
        <v>0</v>
      </c>
    </row>
    <row r="22" spans="1:7" ht="15.75" customHeight="1">
      <c r="A22" s="62" t="s">
        <v>31</v>
      </c>
      <c r="B22" s="63"/>
      <c r="C22" s="53">
        <f>C19+C21</f>
        <v>0</v>
      </c>
      <c r="D22" s="6" t="s">
        <v>32</v>
      </c>
      <c r="E22" s="57"/>
      <c r="F22" s="58"/>
      <c r="G22" s="53">
        <f>G23-SUM(G15:G21)</f>
        <v>0</v>
      </c>
    </row>
    <row r="23" spans="1:7" ht="15.75" customHeight="1" thickBot="1">
      <c r="A23" s="210" t="s">
        <v>33</v>
      </c>
      <c r="B23" s="211"/>
      <c r="C23" s="64">
        <f>C22+G23</f>
        <v>0</v>
      </c>
      <c r="D23" s="65" t="s">
        <v>34</v>
      </c>
      <c r="E23" s="66"/>
      <c r="F23" s="67"/>
      <c r="G23" s="53">
        <f>VRN</f>
        <v>0</v>
      </c>
    </row>
    <row r="24" spans="1:7" ht="12.75">
      <c r="A24" s="68" t="s">
        <v>35</v>
      </c>
      <c r="B24" s="69"/>
      <c r="C24" s="70"/>
      <c r="D24" s="69" t="s">
        <v>36</v>
      </c>
      <c r="E24" s="69"/>
      <c r="F24" s="71" t="s">
        <v>37</v>
      </c>
      <c r="G24" s="72"/>
    </row>
    <row r="25" spans="1:7" ht="12.75">
      <c r="A25" s="62" t="s">
        <v>38</v>
      </c>
      <c r="B25" s="63"/>
      <c r="C25" s="73"/>
      <c r="D25" s="63" t="s">
        <v>38</v>
      </c>
      <c r="E25" s="74"/>
      <c r="F25" s="75" t="s">
        <v>38</v>
      </c>
      <c r="G25" s="76"/>
    </row>
    <row r="26" spans="1:7" ht="37.5" customHeight="1">
      <c r="A26" s="62" t="s">
        <v>39</v>
      </c>
      <c r="B26" s="77"/>
      <c r="C26" s="73"/>
      <c r="D26" s="63" t="s">
        <v>39</v>
      </c>
      <c r="E26" s="74"/>
      <c r="F26" s="75" t="s">
        <v>39</v>
      </c>
      <c r="G26" s="76"/>
    </row>
    <row r="27" spans="1:7" ht="12.75">
      <c r="A27" s="62"/>
      <c r="B27" s="78"/>
      <c r="C27" s="73"/>
      <c r="D27" s="63"/>
      <c r="E27" s="74"/>
      <c r="F27" s="75"/>
      <c r="G27" s="76"/>
    </row>
    <row r="28" spans="1:7" ht="12.75">
      <c r="A28" s="62" t="s">
        <v>40</v>
      </c>
      <c r="B28" s="63"/>
      <c r="C28" s="73"/>
      <c r="D28" s="75" t="s">
        <v>41</v>
      </c>
      <c r="E28" s="73"/>
      <c r="F28" s="79" t="s">
        <v>41</v>
      </c>
      <c r="G28" s="76"/>
    </row>
    <row r="29" spans="1:7" ht="69" customHeight="1">
      <c r="A29" s="62"/>
      <c r="B29" s="63"/>
      <c r="C29" s="80"/>
      <c r="D29" s="81"/>
      <c r="E29" s="80"/>
      <c r="F29" s="63"/>
      <c r="G29" s="76"/>
    </row>
    <row r="30" spans="1:7" ht="12.75">
      <c r="A30" s="82" t="s">
        <v>42</v>
      </c>
      <c r="B30" s="83"/>
      <c r="C30" s="84">
        <v>21</v>
      </c>
      <c r="D30" s="83" t="s">
        <v>43</v>
      </c>
      <c r="E30" s="85"/>
      <c r="F30" s="202">
        <f>C23-F32</f>
        <v>0</v>
      </c>
      <c r="G30" s="203"/>
    </row>
    <row r="31" spans="1:7" ht="12.75">
      <c r="A31" s="82" t="s">
        <v>44</v>
      </c>
      <c r="B31" s="83"/>
      <c r="C31" s="84">
        <f>SazbaDPH1</f>
        <v>21</v>
      </c>
      <c r="D31" s="83" t="s">
        <v>45</v>
      </c>
      <c r="E31" s="85"/>
      <c r="F31" s="202">
        <f>ROUND(PRODUCT(F30,C31/100),0)</f>
        <v>0</v>
      </c>
      <c r="G31" s="203"/>
    </row>
    <row r="32" spans="1:7" ht="12.75">
      <c r="A32" s="82" t="s">
        <v>42</v>
      </c>
      <c r="B32" s="83"/>
      <c r="C32" s="84">
        <v>0</v>
      </c>
      <c r="D32" s="83" t="s">
        <v>45</v>
      </c>
      <c r="E32" s="85"/>
      <c r="F32" s="202">
        <v>0</v>
      </c>
      <c r="G32" s="203"/>
    </row>
    <row r="33" spans="1:7" ht="12.75">
      <c r="A33" s="82" t="s">
        <v>44</v>
      </c>
      <c r="B33" s="86"/>
      <c r="C33" s="87">
        <f>SazbaDPH2</f>
        <v>0</v>
      </c>
      <c r="D33" s="83" t="s">
        <v>45</v>
      </c>
      <c r="E33" s="58"/>
      <c r="F33" s="202">
        <f>ROUND(PRODUCT(F32,C33/100),0)</f>
        <v>0</v>
      </c>
      <c r="G33" s="203"/>
    </row>
    <row r="34" spans="1:7" s="91" customFormat="1" ht="19.5" customHeight="1" thickBot="1">
      <c r="A34" s="88" t="s">
        <v>46</v>
      </c>
      <c r="B34" s="89"/>
      <c r="C34" s="89"/>
      <c r="D34" s="89"/>
      <c r="E34" s="90"/>
      <c r="F34" s="206">
        <f>ROUND(SUM(F30:F33),0)</f>
        <v>0</v>
      </c>
      <c r="G34" s="207"/>
    </row>
    <row r="36" spans="1:8" ht="12.75">
      <c r="A36" s="92" t="s">
        <v>47</v>
      </c>
      <c r="B36" s="92"/>
      <c r="C36" s="92"/>
      <c r="D36" s="92"/>
      <c r="E36" s="92"/>
      <c r="F36" s="92"/>
      <c r="G36" s="92"/>
      <c r="H36" t="s">
        <v>5</v>
      </c>
    </row>
    <row r="37" spans="1:8" ht="14.25" customHeight="1">
      <c r="A37" s="92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>
      <c r="A38" s="93"/>
      <c r="B38" s="208"/>
      <c r="C38" s="208"/>
      <c r="D38" s="208"/>
      <c r="E38" s="208"/>
      <c r="F38" s="208"/>
      <c r="G38" s="208"/>
      <c r="H38" t="s">
        <v>5</v>
      </c>
    </row>
    <row r="39" spans="1:8" ht="12.75">
      <c r="A39" s="93"/>
      <c r="B39" s="208"/>
      <c r="C39" s="208"/>
      <c r="D39" s="208"/>
      <c r="E39" s="208"/>
      <c r="F39" s="208"/>
      <c r="G39" s="208"/>
      <c r="H39" t="s">
        <v>5</v>
      </c>
    </row>
    <row r="40" spans="1:8" ht="12.75">
      <c r="A40" s="93"/>
      <c r="B40" s="208"/>
      <c r="C40" s="208"/>
      <c r="D40" s="208"/>
      <c r="E40" s="208"/>
      <c r="F40" s="208"/>
      <c r="G40" s="208"/>
      <c r="H40" t="s">
        <v>5</v>
      </c>
    </row>
    <row r="41" spans="1:8" ht="12.75">
      <c r="A41" s="93"/>
      <c r="B41" s="208"/>
      <c r="C41" s="208"/>
      <c r="D41" s="208"/>
      <c r="E41" s="208"/>
      <c r="F41" s="208"/>
      <c r="G41" s="208"/>
      <c r="H41" t="s">
        <v>5</v>
      </c>
    </row>
    <row r="42" spans="1:8" ht="12.75">
      <c r="A42" s="93"/>
      <c r="B42" s="208"/>
      <c r="C42" s="208"/>
      <c r="D42" s="208"/>
      <c r="E42" s="208"/>
      <c r="F42" s="208"/>
      <c r="G42" s="208"/>
      <c r="H42" t="s">
        <v>5</v>
      </c>
    </row>
    <row r="43" spans="1:8" ht="12.75">
      <c r="A43" s="93"/>
      <c r="B43" s="208"/>
      <c r="C43" s="208"/>
      <c r="D43" s="208"/>
      <c r="E43" s="208"/>
      <c r="F43" s="208"/>
      <c r="G43" s="208"/>
      <c r="H43" t="s">
        <v>5</v>
      </c>
    </row>
    <row r="44" spans="1:8" ht="12.75">
      <c r="A44" s="93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>
      <c r="A45" s="93"/>
      <c r="B45" s="208"/>
      <c r="C45" s="208"/>
      <c r="D45" s="208"/>
      <c r="E45" s="208"/>
      <c r="F45" s="208"/>
      <c r="G45" s="208"/>
      <c r="H45" t="s">
        <v>5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  <row r="55" spans="2:7" ht="12.75">
      <c r="B55" s="200"/>
      <c r="C55" s="200"/>
      <c r="D55" s="200"/>
      <c r="E55" s="200"/>
      <c r="F55" s="200"/>
      <c r="G55" s="200"/>
    </row>
  </sheetData>
  <sheetProtection/>
  <mergeCells count="23">
    <mergeCell ref="A1:G1"/>
    <mergeCell ref="B47:G47"/>
    <mergeCell ref="B48:G48"/>
    <mergeCell ref="F31:G31"/>
    <mergeCell ref="F32:G32"/>
    <mergeCell ref="C9:E9"/>
    <mergeCell ref="C11:E11"/>
    <mergeCell ref="F33:G33"/>
    <mergeCell ref="F34:G34"/>
    <mergeCell ref="B37:G45"/>
    <mergeCell ref="C8:E8"/>
    <mergeCell ref="C10:E10"/>
    <mergeCell ref="C12:E12"/>
    <mergeCell ref="B46:G46"/>
    <mergeCell ref="A23:B23"/>
    <mergeCell ref="F30:G30"/>
    <mergeCell ref="B54:G54"/>
    <mergeCell ref="B55:G55"/>
    <mergeCell ref="B49:G49"/>
    <mergeCell ref="B50:G50"/>
    <mergeCell ref="B51:G51"/>
    <mergeCell ref="B52:G52"/>
    <mergeCell ref="B53:G5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4" t="str">
        <f>CONCATENATE(cislostavby," ",nazevstavby)</f>
        <v>SO 01 Vikýřovice -hřiště na ul.Okružní</v>
      </c>
      <c r="D1" s="95"/>
      <c r="E1" s="96"/>
      <c r="F1" s="95"/>
      <c r="G1" s="97" t="s">
        <v>49</v>
      </c>
      <c r="H1" s="98" t="s">
        <v>77</v>
      </c>
      <c r="I1" s="99"/>
    </row>
    <row r="2" spans="1:9" ht="13.5" thickBot="1">
      <c r="A2" s="216" t="s">
        <v>50</v>
      </c>
      <c r="B2" s="217"/>
      <c r="C2" s="100" t="str">
        <f>CONCATENATE(cisloobjektu," ",nazevobjektu)</f>
        <v>SO 01 Venkovní sportoviště</v>
      </c>
      <c r="D2" s="101"/>
      <c r="E2" s="102"/>
      <c r="F2" s="101"/>
      <c r="G2" s="218"/>
      <c r="H2" s="219"/>
      <c r="I2" s="220"/>
    </row>
    <row r="3" spans="1:9" ht="13.5" thickTop="1">
      <c r="A3" s="74"/>
      <c r="B3" s="74"/>
      <c r="C3" s="74"/>
      <c r="D3" s="74"/>
      <c r="E3" s="74"/>
      <c r="F3" s="63"/>
      <c r="G3" s="74"/>
      <c r="H3" s="74"/>
      <c r="I3" s="74"/>
    </row>
    <row r="4" spans="1:9" ht="19.5" customHeight="1">
      <c r="A4" s="103" t="s">
        <v>51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32" customFormat="1" ht="13.5" thickBot="1">
      <c r="A6" s="106"/>
      <c r="B6" s="107" t="s">
        <v>52</v>
      </c>
      <c r="C6" s="107"/>
      <c r="D6" s="108"/>
      <c r="E6" s="109" t="s">
        <v>53</v>
      </c>
      <c r="F6" s="110" t="s">
        <v>54</v>
      </c>
      <c r="G6" s="110" t="s">
        <v>55</v>
      </c>
      <c r="H6" s="110" t="s">
        <v>56</v>
      </c>
      <c r="I6" s="111" t="s">
        <v>30</v>
      </c>
    </row>
    <row r="7" spans="1:9" s="32" customFormat="1" ht="12.75">
      <c r="A7" s="191" t="str">
        <f>Položky!B7</f>
        <v>1</v>
      </c>
      <c r="B7" s="112" t="str">
        <f>Položky!C7</f>
        <v>Zemní práce</v>
      </c>
      <c r="C7" s="63"/>
      <c r="D7" s="113"/>
      <c r="E7" s="192">
        <f>Položky!G14</f>
        <v>0</v>
      </c>
      <c r="F7" s="193"/>
      <c r="G7" s="193"/>
      <c r="H7" s="193"/>
      <c r="I7" s="194"/>
    </row>
    <row r="8" spans="1:9" s="32" customFormat="1" ht="12.75">
      <c r="A8" s="191" t="str">
        <f>Položky!B15</f>
        <v>5</v>
      </c>
      <c r="B8" s="112" t="str">
        <f>Položky!C15</f>
        <v>Komunikace</v>
      </c>
      <c r="C8" s="63"/>
      <c r="D8" s="113"/>
      <c r="E8" s="192">
        <f>Položky!G24</f>
        <v>0</v>
      </c>
      <c r="F8" s="193"/>
      <c r="G8" s="193"/>
      <c r="H8" s="193"/>
      <c r="I8" s="194"/>
    </row>
    <row r="9" spans="1:9" s="32" customFormat="1" ht="12.75">
      <c r="A9" s="191" t="str">
        <f>Položky!B25</f>
        <v>8</v>
      </c>
      <c r="B9" s="112" t="str">
        <f>Položky!C25</f>
        <v>Drenáže</v>
      </c>
      <c r="C9" s="63"/>
      <c r="D9" s="113"/>
      <c r="E9" s="192">
        <f>Položky!G32</f>
        <v>0</v>
      </c>
      <c r="F9" s="193"/>
      <c r="G9" s="193"/>
      <c r="H9" s="193"/>
      <c r="I9" s="194"/>
    </row>
    <row r="10" spans="1:9" s="32" customFormat="1" ht="12.75">
      <c r="A10" s="191" t="str">
        <f>Položky!B33</f>
        <v>9</v>
      </c>
      <c r="B10" s="112" t="str">
        <f>Položky!C33</f>
        <v>Doplňující práce na komunikaci</v>
      </c>
      <c r="C10" s="63"/>
      <c r="D10" s="113"/>
      <c r="E10" s="192">
        <f>Položky!G35</f>
        <v>0</v>
      </c>
      <c r="F10" s="193"/>
      <c r="G10" s="193"/>
      <c r="H10" s="193"/>
      <c r="I10" s="194"/>
    </row>
    <row r="11" spans="1:9" s="32" customFormat="1" ht="12.75">
      <c r="A11" s="191" t="str">
        <f>Položky!B36</f>
        <v>767</v>
      </c>
      <c r="B11" s="112" t="str">
        <f>Položky!C36</f>
        <v>Sportovní vybavení</v>
      </c>
      <c r="C11" s="63"/>
      <c r="D11" s="113"/>
      <c r="E11" s="192"/>
      <c r="F11" s="193">
        <f>Položky!G43</f>
        <v>0</v>
      </c>
      <c r="G11" s="193"/>
      <c r="H11" s="193"/>
      <c r="I11" s="194"/>
    </row>
    <row r="12" spans="1:9" s="32" customFormat="1" ht="13.5" thickBot="1">
      <c r="A12" s="191" t="s">
        <v>133</v>
      </c>
      <c r="B12" s="112" t="str">
        <f>Položky!C44</f>
        <v>Staveništní přesun hmot</v>
      </c>
      <c r="C12" s="63"/>
      <c r="D12" s="113"/>
      <c r="E12" s="192">
        <f>Položky!F45</f>
        <v>0</v>
      </c>
      <c r="F12" s="193"/>
      <c r="G12" s="193"/>
      <c r="H12" s="193"/>
      <c r="I12" s="194"/>
    </row>
    <row r="13" spans="1:9" s="120" customFormat="1" ht="13.5" thickBot="1">
      <c r="A13" s="114"/>
      <c r="B13" s="115" t="s">
        <v>57</v>
      </c>
      <c r="C13" s="115"/>
      <c r="D13" s="116"/>
      <c r="E13" s="117">
        <f>SUM(E7:E12)</f>
        <v>0</v>
      </c>
      <c r="F13" s="118">
        <f>SUM(F7:F11)</f>
        <v>0</v>
      </c>
      <c r="G13" s="118">
        <f>SUM(G7:G11)</f>
        <v>0</v>
      </c>
      <c r="H13" s="118">
        <f>SUM(H7:H11)</f>
        <v>0</v>
      </c>
      <c r="I13" s="119">
        <f>SUM(I7:I11)</f>
        <v>0</v>
      </c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19.5" customHeight="1">
      <c r="A15" s="104" t="s">
        <v>58</v>
      </c>
      <c r="B15" s="104"/>
      <c r="C15" s="104"/>
      <c r="D15" s="104"/>
      <c r="E15" s="104"/>
      <c r="F15" s="104"/>
      <c r="G15" s="121"/>
      <c r="H15" s="104"/>
      <c r="I15" s="104"/>
    </row>
    <row r="16" spans="1:9" ht="13.5" thickBot="1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68" t="s">
        <v>59</v>
      </c>
      <c r="B17" s="69"/>
      <c r="C17" s="69"/>
      <c r="D17" s="122"/>
      <c r="E17" s="123" t="s">
        <v>60</v>
      </c>
      <c r="F17" s="124" t="s">
        <v>61</v>
      </c>
      <c r="G17" s="125" t="s">
        <v>62</v>
      </c>
      <c r="H17" s="126"/>
      <c r="I17" s="127" t="s">
        <v>60</v>
      </c>
    </row>
    <row r="18" spans="1:9" ht="12.75">
      <c r="A18" s="61" t="s">
        <v>92</v>
      </c>
      <c r="B18" s="52"/>
      <c r="C18" s="52"/>
      <c r="D18" s="128"/>
      <c r="E18" s="129"/>
      <c r="F18" s="130"/>
      <c r="G18" s="131">
        <f aca="true" t="shared" si="0" ref="G18:G25">HSV+PSV</f>
        <v>0</v>
      </c>
      <c r="H18" s="132"/>
      <c r="I18" s="133">
        <f aca="true" t="shared" si="1" ref="I18:I25">E18+F18*G18/100</f>
        <v>0</v>
      </c>
    </row>
    <row r="19" spans="1:9" ht="12.75">
      <c r="A19" s="61" t="s">
        <v>93</v>
      </c>
      <c r="B19" s="52"/>
      <c r="C19" s="52"/>
      <c r="D19" s="128"/>
      <c r="E19" s="129"/>
      <c r="F19" s="130"/>
      <c r="G19" s="131">
        <f t="shared" si="0"/>
        <v>0</v>
      </c>
      <c r="H19" s="132"/>
      <c r="I19" s="133">
        <f t="shared" si="1"/>
        <v>0</v>
      </c>
    </row>
    <row r="20" spans="1:9" ht="12.75">
      <c r="A20" s="61" t="s">
        <v>150</v>
      </c>
      <c r="B20" s="52"/>
      <c r="C20" s="52"/>
      <c r="D20" s="128"/>
      <c r="E20" s="129"/>
      <c r="F20" s="130">
        <v>0</v>
      </c>
      <c r="G20" s="131">
        <f t="shared" si="0"/>
        <v>0</v>
      </c>
      <c r="H20" s="132"/>
      <c r="I20" s="133">
        <f t="shared" si="1"/>
        <v>0</v>
      </c>
    </row>
    <row r="21" spans="1:9" ht="12.75">
      <c r="A21" s="61" t="s">
        <v>94</v>
      </c>
      <c r="B21" s="52"/>
      <c r="C21" s="52"/>
      <c r="D21" s="128"/>
      <c r="E21" s="129"/>
      <c r="F21" s="130"/>
      <c r="G21" s="131">
        <f t="shared" si="0"/>
        <v>0</v>
      </c>
      <c r="H21" s="132"/>
      <c r="I21" s="133">
        <f t="shared" si="1"/>
        <v>0</v>
      </c>
    </row>
    <row r="22" spans="1:9" ht="12.75">
      <c r="A22" s="61" t="s">
        <v>95</v>
      </c>
      <c r="B22" s="52"/>
      <c r="C22" s="52"/>
      <c r="D22" s="128"/>
      <c r="E22" s="129"/>
      <c r="F22" s="130"/>
      <c r="G22" s="131">
        <f t="shared" si="0"/>
        <v>0</v>
      </c>
      <c r="H22" s="132"/>
      <c r="I22" s="133">
        <f t="shared" si="1"/>
        <v>0</v>
      </c>
    </row>
    <row r="23" spans="1:9" ht="12.75">
      <c r="A23" s="61" t="s">
        <v>96</v>
      </c>
      <c r="B23" s="52"/>
      <c r="C23" s="52"/>
      <c r="D23" s="128"/>
      <c r="E23" s="129"/>
      <c r="F23" s="130"/>
      <c r="G23" s="131">
        <f t="shared" si="0"/>
        <v>0</v>
      </c>
      <c r="H23" s="132"/>
      <c r="I23" s="133">
        <f t="shared" si="1"/>
        <v>0</v>
      </c>
    </row>
    <row r="24" spans="1:9" ht="12.75">
      <c r="A24" s="61" t="s">
        <v>97</v>
      </c>
      <c r="B24" s="52"/>
      <c r="C24" s="52"/>
      <c r="D24" s="128"/>
      <c r="E24" s="129"/>
      <c r="F24" s="130"/>
      <c r="G24" s="131">
        <f t="shared" si="0"/>
        <v>0</v>
      </c>
      <c r="H24" s="132"/>
      <c r="I24" s="133">
        <f t="shared" si="1"/>
        <v>0</v>
      </c>
    </row>
    <row r="25" spans="1:9" ht="12.75">
      <c r="A25" s="61" t="s">
        <v>98</v>
      </c>
      <c r="B25" s="52"/>
      <c r="C25" s="52"/>
      <c r="D25" s="128"/>
      <c r="E25" s="129"/>
      <c r="F25" s="130"/>
      <c r="G25" s="131">
        <f t="shared" si="0"/>
        <v>0</v>
      </c>
      <c r="H25" s="132"/>
      <c r="I25" s="133">
        <f t="shared" si="1"/>
        <v>0</v>
      </c>
    </row>
    <row r="26" spans="1:9" ht="13.5" thickBot="1">
      <c r="A26" s="134"/>
      <c r="B26" s="135" t="s">
        <v>63</v>
      </c>
      <c r="C26" s="136"/>
      <c r="D26" s="137"/>
      <c r="E26" s="138"/>
      <c r="F26" s="139"/>
      <c r="G26" s="139"/>
      <c r="H26" s="212">
        <f>SUM(I18:I25)</f>
        <v>0</v>
      </c>
      <c r="I26" s="213"/>
    </row>
    <row r="28" spans="2:9" ht="12.75">
      <c r="B28" s="120"/>
      <c r="F28" s="140"/>
      <c r="G28" s="141"/>
      <c r="H28" s="141"/>
      <c r="I28" s="142"/>
    </row>
    <row r="29" spans="6:9" ht="12.75">
      <c r="F29" s="140"/>
      <c r="G29" s="141"/>
      <c r="H29" s="141"/>
      <c r="I29" s="142"/>
    </row>
    <row r="30" spans="6:9" ht="12.75">
      <c r="F30" s="140"/>
      <c r="G30" s="141"/>
      <c r="H30" s="141"/>
      <c r="I30" s="142"/>
    </row>
    <row r="31" spans="6:9" ht="12.75">
      <c r="F31" s="140"/>
      <c r="G31" s="141"/>
      <c r="H31" s="141"/>
      <c r="I31" s="142"/>
    </row>
    <row r="32" spans="6:9" ht="12.75">
      <c r="F32" s="140"/>
      <c r="G32" s="141"/>
      <c r="H32" s="141"/>
      <c r="I32" s="142"/>
    </row>
    <row r="33" spans="6:9" ht="12.75">
      <c r="F33" s="140"/>
      <c r="G33" s="141"/>
      <c r="H33" s="141"/>
      <c r="I33" s="142"/>
    </row>
    <row r="34" spans="6:9" ht="12.75">
      <c r="F34" s="140"/>
      <c r="G34" s="141"/>
      <c r="H34" s="141"/>
      <c r="I34" s="142"/>
    </row>
    <row r="35" spans="6:9" ht="12.75">
      <c r="F35" s="140"/>
      <c r="G35" s="141"/>
      <c r="H35" s="141"/>
      <c r="I35" s="142"/>
    </row>
    <row r="36" spans="6:9" ht="12.75">
      <c r="F36" s="140"/>
      <c r="G36" s="141"/>
      <c r="H36" s="141"/>
      <c r="I36" s="142"/>
    </row>
    <row r="37" spans="6:9" ht="12.75">
      <c r="F37" s="140"/>
      <c r="G37" s="141"/>
      <c r="H37" s="141"/>
      <c r="I37" s="142"/>
    </row>
    <row r="38" spans="6:9" ht="12.75">
      <c r="F38" s="140"/>
      <c r="G38" s="141"/>
      <c r="H38" s="141"/>
      <c r="I38" s="142"/>
    </row>
    <row r="39" spans="6:9" ht="12.75"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showGridLines="0" showZeros="0" tabSelected="1" zoomScale="115" zoomScaleNormal="115" zoomScalePageLayoutView="0" workbookViewId="0" topLeftCell="A16">
      <selection activeCell="G38" sqref="G38"/>
    </sheetView>
  </sheetViews>
  <sheetFormatPr defaultColWidth="9.1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85" customWidth="1"/>
    <col min="6" max="6" width="9.875" style="143" customWidth="1"/>
    <col min="7" max="7" width="13.875" style="143" customWidth="1"/>
    <col min="8" max="16384" width="9.125" style="143" customWidth="1"/>
  </cols>
  <sheetData>
    <row r="1" spans="1:7" ht="15.75">
      <c r="A1" s="223" t="s">
        <v>128</v>
      </c>
      <c r="B1" s="223"/>
      <c r="C1" s="223"/>
      <c r="D1" s="223"/>
      <c r="E1" s="223"/>
      <c r="F1" s="223"/>
      <c r="G1" s="223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4" t="s">
        <v>48</v>
      </c>
      <c r="B3" s="215"/>
      <c r="C3" s="94" t="str">
        <f>CONCATENATE(cislostavby," ",nazevstavby)</f>
        <v>SO 01 Vikýřovice -hřiště na ul.Okružní</v>
      </c>
      <c r="D3" s="95"/>
      <c r="E3" s="148" t="s">
        <v>64</v>
      </c>
      <c r="F3" s="149"/>
      <c r="G3" s="150"/>
    </row>
    <row r="4" spans="1:7" ht="13.5" thickBot="1">
      <c r="A4" s="224" t="s">
        <v>50</v>
      </c>
      <c r="B4" s="217"/>
      <c r="C4" s="100" t="str">
        <f>CONCATENATE(cisloobjektu," ",nazevobjektu)</f>
        <v>SO 01 Venkovní sportoviště</v>
      </c>
      <c r="D4" s="101"/>
      <c r="E4" s="225">
        <f>Rekapitulace!G2</f>
        <v>0</v>
      </c>
      <c r="F4" s="226"/>
      <c r="G4" s="227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65</v>
      </c>
      <c r="B6" s="155" t="s">
        <v>66</v>
      </c>
      <c r="C6" s="155" t="s">
        <v>67</v>
      </c>
      <c r="D6" s="155" t="s">
        <v>68</v>
      </c>
      <c r="E6" s="156" t="s">
        <v>69</v>
      </c>
      <c r="F6" s="155" t="s">
        <v>70</v>
      </c>
      <c r="G6" s="157" t="s">
        <v>71</v>
      </c>
    </row>
    <row r="7" spans="1:8" ht="12.75">
      <c r="A7" s="158" t="s">
        <v>72</v>
      </c>
      <c r="B7" s="159" t="s">
        <v>73</v>
      </c>
      <c r="C7" s="160" t="s">
        <v>74</v>
      </c>
      <c r="D7" s="161"/>
      <c r="E7" s="162"/>
      <c r="F7" s="162"/>
      <c r="G7" s="163"/>
      <c r="H7" s="164"/>
    </row>
    <row r="8" spans="1:7" s="199" customFormat="1" ht="12.75">
      <c r="A8" s="165">
        <v>1</v>
      </c>
      <c r="B8" s="166" t="s">
        <v>78</v>
      </c>
      <c r="C8" s="167" t="s">
        <v>99</v>
      </c>
      <c r="D8" s="168" t="s">
        <v>79</v>
      </c>
      <c r="E8" s="169">
        <v>121.1</v>
      </c>
      <c r="F8" s="169">
        <v>0</v>
      </c>
      <c r="G8" s="170">
        <f aca="true" t="shared" si="0" ref="G8:G13">E8*F8</f>
        <v>0</v>
      </c>
    </row>
    <row r="9" spans="1:7" s="199" customFormat="1" ht="12.75">
      <c r="A9" s="165">
        <v>2</v>
      </c>
      <c r="B9" s="166" t="s">
        <v>80</v>
      </c>
      <c r="C9" s="167" t="s">
        <v>100</v>
      </c>
      <c r="D9" s="168" t="s">
        <v>79</v>
      </c>
      <c r="E9" s="169">
        <f>E8</f>
        <v>121.1</v>
      </c>
      <c r="F9" s="169">
        <v>0</v>
      </c>
      <c r="G9" s="170">
        <f t="shared" si="0"/>
        <v>0</v>
      </c>
    </row>
    <row r="10" spans="1:7" s="199" customFormat="1" ht="12.75">
      <c r="A10" s="165">
        <v>3</v>
      </c>
      <c r="B10" s="166" t="s">
        <v>101</v>
      </c>
      <c r="C10" s="167" t="s">
        <v>102</v>
      </c>
      <c r="D10" s="168" t="s">
        <v>79</v>
      </c>
      <c r="E10" s="169">
        <v>121.1</v>
      </c>
      <c r="F10" s="169">
        <v>0</v>
      </c>
      <c r="G10" s="170">
        <f t="shared" si="0"/>
        <v>0</v>
      </c>
    </row>
    <row r="11" spans="1:7" s="199" customFormat="1" ht="12.75">
      <c r="A11" s="165">
        <v>4</v>
      </c>
      <c r="B11" s="166" t="s">
        <v>103</v>
      </c>
      <c r="C11" s="167" t="s">
        <v>104</v>
      </c>
      <c r="D11" s="168" t="s">
        <v>79</v>
      </c>
      <c r="E11" s="169">
        <v>121.1</v>
      </c>
      <c r="F11" s="169">
        <v>0</v>
      </c>
      <c r="G11" s="170">
        <f t="shared" si="0"/>
        <v>0</v>
      </c>
    </row>
    <row r="12" spans="1:7" s="199" customFormat="1" ht="12.75">
      <c r="A12" s="165">
        <v>5</v>
      </c>
      <c r="B12" s="166" t="s">
        <v>105</v>
      </c>
      <c r="C12" s="167" t="s">
        <v>134</v>
      </c>
      <c r="D12" s="168" t="s">
        <v>90</v>
      </c>
      <c r="E12" s="169">
        <v>224.04</v>
      </c>
      <c r="F12" s="169">
        <v>0</v>
      </c>
      <c r="G12" s="170">
        <f t="shared" si="0"/>
        <v>0</v>
      </c>
    </row>
    <row r="13" spans="1:7" s="199" customFormat="1" ht="12.75">
      <c r="A13" s="165">
        <v>6</v>
      </c>
      <c r="B13" s="166" t="s">
        <v>107</v>
      </c>
      <c r="C13" s="167" t="s">
        <v>106</v>
      </c>
      <c r="D13" s="168" t="s">
        <v>81</v>
      </c>
      <c r="E13" s="169">
        <v>341</v>
      </c>
      <c r="F13" s="169">
        <v>0</v>
      </c>
      <c r="G13" s="170">
        <f t="shared" si="0"/>
        <v>0</v>
      </c>
    </row>
    <row r="14" spans="1:7" ht="12.75">
      <c r="A14" s="176"/>
      <c r="B14" s="177" t="s">
        <v>76</v>
      </c>
      <c r="C14" s="178" t="str">
        <f>CONCATENATE(B7," ",C7)</f>
        <v>1 Zemní práce</v>
      </c>
      <c r="D14" s="179"/>
      <c r="E14" s="180"/>
      <c r="F14" s="181"/>
      <c r="G14" s="182">
        <f>SUM(G7:G13)</f>
        <v>0</v>
      </c>
    </row>
    <row r="15" spans="1:8" ht="12.75">
      <c r="A15" s="158" t="s">
        <v>72</v>
      </c>
      <c r="B15" s="159" t="s">
        <v>82</v>
      </c>
      <c r="C15" s="160" t="s">
        <v>83</v>
      </c>
      <c r="D15" s="161"/>
      <c r="E15" s="162"/>
      <c r="F15" s="162"/>
      <c r="G15" s="163"/>
      <c r="H15" s="164"/>
    </row>
    <row r="16" spans="1:7" s="199" customFormat="1" ht="12.75">
      <c r="A16" s="165">
        <v>7</v>
      </c>
      <c r="B16" s="166" t="s">
        <v>110</v>
      </c>
      <c r="C16" s="167" t="s">
        <v>137</v>
      </c>
      <c r="D16" s="168" t="s">
        <v>81</v>
      </c>
      <c r="E16" s="169">
        <v>341</v>
      </c>
      <c r="F16" s="169">
        <v>0</v>
      </c>
      <c r="G16" s="170">
        <f>E16*F16</f>
        <v>0</v>
      </c>
    </row>
    <row r="17" spans="1:7" s="199" customFormat="1" ht="12.75">
      <c r="A17" s="165">
        <v>8</v>
      </c>
      <c r="B17" s="166" t="s">
        <v>109</v>
      </c>
      <c r="C17" s="167" t="s">
        <v>108</v>
      </c>
      <c r="D17" s="168" t="s">
        <v>81</v>
      </c>
      <c r="E17" s="169">
        <v>341</v>
      </c>
      <c r="F17" s="169">
        <v>0</v>
      </c>
      <c r="G17" s="170">
        <f>E17*F17</f>
        <v>0</v>
      </c>
    </row>
    <row r="18" spans="1:7" s="199" customFormat="1" ht="22.5">
      <c r="A18" s="165">
        <v>9</v>
      </c>
      <c r="B18" s="166" t="s">
        <v>110</v>
      </c>
      <c r="C18" s="167" t="s">
        <v>135</v>
      </c>
      <c r="D18" s="168" t="s">
        <v>81</v>
      </c>
      <c r="E18" s="169">
        <v>341</v>
      </c>
      <c r="F18" s="169">
        <v>0</v>
      </c>
      <c r="G18" s="170">
        <f>E18*F18</f>
        <v>0</v>
      </c>
    </row>
    <row r="19" spans="1:7" s="199" customFormat="1" ht="22.5">
      <c r="A19" s="165">
        <v>10</v>
      </c>
      <c r="B19" s="166" t="s">
        <v>84</v>
      </c>
      <c r="C19" s="167" t="s">
        <v>136</v>
      </c>
      <c r="D19" s="168" t="s">
        <v>81</v>
      </c>
      <c r="E19" s="169">
        <v>341</v>
      </c>
      <c r="F19" s="169">
        <v>0</v>
      </c>
      <c r="G19" s="170">
        <f>E19*F19</f>
        <v>0</v>
      </c>
    </row>
    <row r="20" spans="1:7" s="199" customFormat="1" ht="33.75">
      <c r="A20" s="165">
        <v>11</v>
      </c>
      <c r="B20" s="166" t="s">
        <v>113</v>
      </c>
      <c r="C20" s="195" t="s">
        <v>138</v>
      </c>
      <c r="D20" s="196" t="s">
        <v>81</v>
      </c>
      <c r="E20" s="197">
        <v>341</v>
      </c>
      <c r="F20" s="197">
        <v>0</v>
      </c>
      <c r="G20" s="198">
        <f>E20*F20</f>
        <v>0</v>
      </c>
    </row>
    <row r="21" spans="1:7" s="199" customFormat="1" ht="13.5" customHeight="1">
      <c r="A21" s="171"/>
      <c r="B21" s="172"/>
      <c r="C21" s="228" t="s">
        <v>139</v>
      </c>
      <c r="D21" s="229"/>
      <c r="E21" s="229"/>
      <c r="F21" s="229"/>
      <c r="G21" s="230"/>
    </row>
    <row r="22" spans="1:7" s="199" customFormat="1" ht="12.75">
      <c r="A22" s="165">
        <v>12</v>
      </c>
      <c r="B22" s="166" t="s">
        <v>85</v>
      </c>
      <c r="C22" s="195" t="s">
        <v>111</v>
      </c>
      <c r="D22" s="196" t="s">
        <v>112</v>
      </c>
      <c r="E22" s="197">
        <v>100</v>
      </c>
      <c r="F22" s="197">
        <v>0</v>
      </c>
      <c r="G22" s="198">
        <f>E22*F22</f>
        <v>0</v>
      </c>
    </row>
    <row r="23" spans="1:7" s="199" customFormat="1" ht="12.75">
      <c r="A23" s="165">
        <v>13</v>
      </c>
      <c r="B23" s="166" t="s">
        <v>132</v>
      </c>
      <c r="C23" s="167" t="s">
        <v>148</v>
      </c>
      <c r="D23" s="168" t="s">
        <v>90</v>
      </c>
      <c r="E23" s="169">
        <v>201.87</v>
      </c>
      <c r="F23" s="169">
        <v>0</v>
      </c>
      <c r="G23" s="170">
        <f>E23*F23</f>
        <v>0</v>
      </c>
    </row>
    <row r="24" spans="1:7" ht="12.75">
      <c r="A24" s="176"/>
      <c r="B24" s="177" t="s">
        <v>76</v>
      </c>
      <c r="C24" s="178" t="str">
        <f>CONCATENATE(B15," ",C15)</f>
        <v>5 Komunikace</v>
      </c>
      <c r="D24" s="179"/>
      <c r="E24" s="180"/>
      <c r="F24" s="181"/>
      <c r="G24" s="182">
        <f>SUM(G16:G23)</f>
        <v>0</v>
      </c>
    </row>
    <row r="25" spans="1:8" ht="12.75">
      <c r="A25" s="158" t="s">
        <v>72</v>
      </c>
      <c r="B25" s="159" t="s">
        <v>86</v>
      </c>
      <c r="C25" s="160" t="s">
        <v>114</v>
      </c>
      <c r="D25" s="161"/>
      <c r="E25" s="162"/>
      <c r="F25" s="162"/>
      <c r="G25" s="163"/>
      <c r="H25" s="164"/>
    </row>
    <row r="26" spans="1:7" ht="12.75">
      <c r="A26" s="165">
        <v>14</v>
      </c>
      <c r="B26" s="166" t="s">
        <v>119</v>
      </c>
      <c r="C26" s="167" t="s">
        <v>120</v>
      </c>
      <c r="D26" s="168" t="s">
        <v>87</v>
      </c>
      <c r="E26" s="169">
        <v>75</v>
      </c>
      <c r="F26" s="169">
        <v>0</v>
      </c>
      <c r="G26" s="170">
        <f>E26*F26</f>
        <v>0</v>
      </c>
    </row>
    <row r="27" spans="1:7" ht="12.75">
      <c r="A27" s="165">
        <v>15</v>
      </c>
      <c r="B27" s="166" t="s">
        <v>142</v>
      </c>
      <c r="C27" s="167" t="s">
        <v>118</v>
      </c>
      <c r="D27" s="168" t="s">
        <v>87</v>
      </c>
      <c r="E27" s="169">
        <v>50</v>
      </c>
      <c r="F27" s="169">
        <v>0</v>
      </c>
      <c r="G27" s="170">
        <f>E27*F27</f>
        <v>0</v>
      </c>
    </row>
    <row r="28" spans="1:7" ht="12.75">
      <c r="A28" s="171">
        <v>16</v>
      </c>
      <c r="B28" s="172"/>
      <c r="C28" s="221" t="s">
        <v>140</v>
      </c>
      <c r="D28" s="222"/>
      <c r="E28" s="173"/>
      <c r="F28" s="174"/>
      <c r="G28" s="175"/>
    </row>
    <row r="29" spans="1:7" ht="12.75">
      <c r="A29" s="165">
        <v>17</v>
      </c>
      <c r="B29" s="166" t="s">
        <v>117</v>
      </c>
      <c r="C29" s="167" t="s">
        <v>118</v>
      </c>
      <c r="D29" s="168" t="s">
        <v>87</v>
      </c>
      <c r="E29" s="169">
        <v>50</v>
      </c>
      <c r="F29" s="169">
        <v>0</v>
      </c>
      <c r="G29" s="170">
        <f>E29*F29</f>
        <v>0</v>
      </c>
    </row>
    <row r="30" spans="1:7" ht="12.75">
      <c r="A30" s="171"/>
      <c r="B30" s="172"/>
      <c r="C30" s="221" t="s">
        <v>141</v>
      </c>
      <c r="D30" s="222"/>
      <c r="E30" s="173"/>
      <c r="F30" s="174"/>
      <c r="G30" s="175"/>
    </row>
    <row r="31" spans="1:7" ht="12.75">
      <c r="A31" s="165">
        <v>18</v>
      </c>
      <c r="B31" s="166" t="s">
        <v>116</v>
      </c>
      <c r="C31" s="167" t="s">
        <v>115</v>
      </c>
      <c r="D31" s="168" t="s">
        <v>88</v>
      </c>
      <c r="E31" s="169">
        <v>1</v>
      </c>
      <c r="F31" s="169">
        <v>0</v>
      </c>
      <c r="G31" s="170">
        <f>E31*F31</f>
        <v>0</v>
      </c>
    </row>
    <row r="32" spans="1:7" ht="12.75">
      <c r="A32" s="176"/>
      <c r="B32" s="177" t="s">
        <v>76</v>
      </c>
      <c r="C32" s="178" t="str">
        <f>CONCATENATE(B25," ",C25)</f>
        <v>8 Drenáže</v>
      </c>
      <c r="D32" s="179"/>
      <c r="E32" s="180"/>
      <c r="F32" s="181"/>
      <c r="G32" s="182">
        <f>SUM(G25:G31)</f>
        <v>0</v>
      </c>
    </row>
    <row r="33" spans="1:8" ht="12.75">
      <c r="A33" s="158" t="s">
        <v>72</v>
      </c>
      <c r="B33" s="159" t="s">
        <v>89</v>
      </c>
      <c r="C33" s="160" t="s">
        <v>121</v>
      </c>
      <c r="D33" s="161"/>
      <c r="E33" s="162"/>
      <c r="F33" s="162"/>
      <c r="G33" s="163"/>
      <c r="H33" s="164"/>
    </row>
    <row r="34" spans="1:7" ht="22.5">
      <c r="A34" s="165">
        <v>19</v>
      </c>
      <c r="B34" s="166" t="s">
        <v>89</v>
      </c>
      <c r="C34" s="167" t="s">
        <v>143</v>
      </c>
      <c r="D34" s="168" t="s">
        <v>79</v>
      </c>
      <c r="E34" s="169">
        <v>0.58</v>
      </c>
      <c r="F34" s="169">
        <v>0</v>
      </c>
      <c r="G34" s="170">
        <f>E34*F34</f>
        <v>0</v>
      </c>
    </row>
    <row r="35" spans="1:7" ht="12.75">
      <c r="A35" s="176"/>
      <c r="B35" s="177" t="s">
        <v>76</v>
      </c>
      <c r="C35" s="178" t="str">
        <f>CONCATENATE(B33," ",C33)</f>
        <v>9 Doplňující práce na komunikaci</v>
      </c>
      <c r="D35" s="179"/>
      <c r="E35" s="180"/>
      <c r="F35" s="181"/>
      <c r="G35" s="182">
        <f>SUM(G33:G34)</f>
        <v>0</v>
      </c>
    </row>
    <row r="36" spans="1:8" ht="12.75">
      <c r="A36" s="158" t="s">
        <v>72</v>
      </c>
      <c r="B36" s="159" t="s">
        <v>91</v>
      </c>
      <c r="C36" s="160" t="s">
        <v>122</v>
      </c>
      <c r="D36" s="161"/>
      <c r="E36" s="162"/>
      <c r="F36" s="162"/>
      <c r="G36" s="163"/>
      <c r="H36" s="164"/>
    </row>
    <row r="37" spans="1:7" ht="12.75">
      <c r="A37" s="165">
        <v>20</v>
      </c>
      <c r="B37" s="166" t="s">
        <v>91</v>
      </c>
      <c r="C37" s="167" t="s">
        <v>144</v>
      </c>
      <c r="D37" s="168" t="s">
        <v>123</v>
      </c>
      <c r="E37" s="169">
        <v>1</v>
      </c>
      <c r="F37" s="169">
        <v>0</v>
      </c>
      <c r="G37" s="170">
        <f>E37*F37</f>
        <v>0</v>
      </c>
    </row>
    <row r="38" spans="1:7" ht="12.75">
      <c r="A38" s="165">
        <v>21</v>
      </c>
      <c r="B38" s="166" t="s">
        <v>91</v>
      </c>
      <c r="C38" s="167" t="s">
        <v>124</v>
      </c>
      <c r="D38" s="168" t="s">
        <v>75</v>
      </c>
      <c r="E38" s="169">
        <v>1</v>
      </c>
      <c r="F38" s="169">
        <v>0</v>
      </c>
      <c r="G38" s="170">
        <f>E38*F38</f>
        <v>0</v>
      </c>
    </row>
    <row r="39" spans="1:7" ht="12.75">
      <c r="A39" s="165">
        <v>22</v>
      </c>
      <c r="B39" s="166" t="s">
        <v>91</v>
      </c>
      <c r="C39" s="167" t="s">
        <v>125</v>
      </c>
      <c r="D39" s="168" t="s">
        <v>75</v>
      </c>
      <c r="E39" s="169">
        <v>1</v>
      </c>
      <c r="F39" s="169">
        <v>0</v>
      </c>
      <c r="G39" s="170">
        <f>F39*E39</f>
        <v>0</v>
      </c>
    </row>
    <row r="40" spans="1:7" ht="12.75">
      <c r="A40" s="165">
        <v>23</v>
      </c>
      <c r="B40" s="166" t="s">
        <v>91</v>
      </c>
      <c r="C40" s="167" t="s">
        <v>145</v>
      </c>
      <c r="D40" s="168" t="s">
        <v>75</v>
      </c>
      <c r="E40" s="169">
        <v>1</v>
      </c>
      <c r="F40" s="169">
        <v>0</v>
      </c>
      <c r="G40" s="170">
        <f>E40*F40</f>
        <v>0</v>
      </c>
    </row>
    <row r="41" spans="1:7" ht="22.5">
      <c r="A41" s="165">
        <v>24</v>
      </c>
      <c r="B41" s="166" t="s">
        <v>91</v>
      </c>
      <c r="C41" s="167" t="s">
        <v>146</v>
      </c>
      <c r="D41" s="168" t="s">
        <v>75</v>
      </c>
      <c r="E41" s="169">
        <v>2</v>
      </c>
      <c r="F41" s="169">
        <v>0</v>
      </c>
      <c r="G41" s="170">
        <f>E41*F41</f>
        <v>0</v>
      </c>
    </row>
    <row r="42" spans="1:7" ht="12.75">
      <c r="A42" s="165">
        <v>25</v>
      </c>
      <c r="B42" s="166" t="s">
        <v>91</v>
      </c>
      <c r="C42" s="167" t="s">
        <v>147</v>
      </c>
      <c r="D42" s="168" t="s">
        <v>75</v>
      </c>
      <c r="E42" s="169">
        <v>2</v>
      </c>
      <c r="F42" s="169">
        <v>0</v>
      </c>
      <c r="G42" s="170">
        <f>E42*F42</f>
        <v>0</v>
      </c>
    </row>
    <row r="43" spans="1:7" ht="12.75">
      <c r="A43" s="176"/>
      <c r="B43" s="177" t="s">
        <v>76</v>
      </c>
      <c r="C43" s="178" t="str">
        <f>CONCATENATE(B36," ",C36)</f>
        <v>767 Sportovní vybavení</v>
      </c>
      <c r="D43" s="179"/>
      <c r="E43" s="180"/>
      <c r="F43" s="181"/>
      <c r="G43" s="182">
        <f>SUM(G36:G42)</f>
        <v>0</v>
      </c>
    </row>
    <row r="44" spans="1:8" ht="12.75">
      <c r="A44" s="158" t="s">
        <v>72</v>
      </c>
      <c r="B44" s="159" t="s">
        <v>133</v>
      </c>
      <c r="C44" s="160" t="s">
        <v>131</v>
      </c>
      <c r="D44" s="161"/>
      <c r="E44" s="162"/>
      <c r="F44" s="162"/>
      <c r="G44" s="163"/>
      <c r="H44" s="164"/>
    </row>
    <row r="45" spans="1:7" ht="12.75">
      <c r="A45" s="165">
        <v>26</v>
      </c>
      <c r="B45" s="166" t="s">
        <v>132</v>
      </c>
      <c r="C45" s="167" t="s">
        <v>130</v>
      </c>
      <c r="D45" s="168" t="s">
        <v>123</v>
      </c>
      <c r="E45" s="169">
        <v>1</v>
      </c>
      <c r="F45" s="169">
        <v>0</v>
      </c>
      <c r="G45" s="170">
        <f>E45*F45</f>
        <v>0</v>
      </c>
    </row>
    <row r="46" spans="1:7" ht="12.75">
      <c r="A46" s="176"/>
      <c r="B46" s="177" t="s">
        <v>76</v>
      </c>
      <c r="C46" s="178" t="str">
        <f>CONCATENATE(B44," ",C44)</f>
        <v>99 Staveništní přesun hmot</v>
      </c>
      <c r="D46" s="179"/>
      <c r="E46" s="180"/>
      <c r="F46" s="181"/>
      <c r="G46" s="182">
        <f>SUM(G44:G45)</f>
        <v>0</v>
      </c>
    </row>
    <row r="47" ht="12.75">
      <c r="E47" s="143"/>
    </row>
    <row r="48" ht="12.75">
      <c r="E48" s="143"/>
    </row>
    <row r="49" ht="12.75">
      <c r="E49" s="143"/>
    </row>
    <row r="50" ht="12.75">
      <c r="E50" s="143"/>
    </row>
    <row r="51" ht="12.75">
      <c r="E51" s="143"/>
    </row>
    <row r="52" ht="12.75">
      <c r="E52" s="143"/>
    </row>
    <row r="53" ht="12.75">
      <c r="E53" s="143"/>
    </row>
    <row r="54" ht="12.75">
      <c r="E54" s="143"/>
    </row>
    <row r="55" ht="12.75">
      <c r="E55" s="143"/>
    </row>
    <row r="56" ht="12.75">
      <c r="E56" s="143"/>
    </row>
    <row r="57" ht="12.75">
      <c r="E57" s="143"/>
    </row>
    <row r="58" ht="12.75">
      <c r="E58" s="143"/>
    </row>
    <row r="59" ht="12.75">
      <c r="E59" s="143"/>
    </row>
    <row r="60" ht="12.75">
      <c r="E60" s="143"/>
    </row>
    <row r="61" ht="12.75">
      <c r="E61" s="143"/>
    </row>
    <row r="62" ht="12.75">
      <c r="E62" s="143"/>
    </row>
    <row r="63" ht="12.75">
      <c r="E63" s="143"/>
    </row>
    <row r="64" ht="12.75">
      <c r="E64" s="143"/>
    </row>
    <row r="65" ht="12.75">
      <c r="E65" s="143"/>
    </row>
    <row r="66" ht="12.75">
      <c r="E66" s="143"/>
    </row>
    <row r="67" ht="12.75">
      <c r="E67" s="143"/>
    </row>
    <row r="68" ht="12.75">
      <c r="E68" s="143"/>
    </row>
    <row r="69" ht="12.75">
      <c r="E69" s="143"/>
    </row>
    <row r="70" spans="1:7" ht="12.75">
      <c r="A70" s="183"/>
      <c r="B70" s="183"/>
      <c r="C70" s="183"/>
      <c r="D70" s="183"/>
      <c r="E70" s="183"/>
      <c r="F70" s="183"/>
      <c r="G70" s="183"/>
    </row>
    <row r="71" spans="1:7" ht="12.75">
      <c r="A71" s="183"/>
      <c r="B71" s="183"/>
      <c r="C71" s="183"/>
      <c r="D71" s="183"/>
      <c r="E71" s="183"/>
      <c r="F71" s="183"/>
      <c r="G71" s="183"/>
    </row>
    <row r="72" spans="1:7" ht="12.75">
      <c r="A72" s="183"/>
      <c r="B72" s="183"/>
      <c r="C72" s="183"/>
      <c r="D72" s="183"/>
      <c r="E72" s="183"/>
      <c r="F72" s="183"/>
      <c r="G72" s="183"/>
    </row>
    <row r="73" spans="1:7" ht="12.75">
      <c r="A73" s="183"/>
      <c r="B73" s="183"/>
      <c r="C73" s="183"/>
      <c r="D73" s="183"/>
      <c r="E73" s="183"/>
      <c r="F73" s="183"/>
      <c r="G73" s="183"/>
    </row>
    <row r="74" ht="12.75">
      <c r="E74" s="143"/>
    </row>
    <row r="75" ht="12.75">
      <c r="E75" s="143"/>
    </row>
    <row r="76" ht="12.75">
      <c r="E76" s="143"/>
    </row>
    <row r="77" ht="12.75">
      <c r="E77" s="143"/>
    </row>
    <row r="78" ht="12.75">
      <c r="E78" s="143"/>
    </row>
    <row r="79" ht="12.75">
      <c r="E79" s="143"/>
    </row>
    <row r="80" ht="12.75">
      <c r="E80" s="143"/>
    </row>
    <row r="81" ht="12.75">
      <c r="E81" s="143"/>
    </row>
    <row r="82" ht="12.75">
      <c r="E82" s="143"/>
    </row>
    <row r="83" ht="12.75">
      <c r="E83" s="143"/>
    </row>
    <row r="84" ht="12.75">
      <c r="E84" s="143"/>
    </row>
    <row r="85" ht="12.75">
      <c r="E85" s="143"/>
    </row>
    <row r="86" ht="12.75">
      <c r="E86" s="143"/>
    </row>
    <row r="87" ht="12.75">
      <c r="E87" s="143"/>
    </row>
    <row r="88" ht="12.75">
      <c r="E88" s="143"/>
    </row>
    <row r="89" ht="12.75">
      <c r="E89" s="143"/>
    </row>
    <row r="90" ht="12.75">
      <c r="E90" s="143"/>
    </row>
    <row r="91" ht="12.75">
      <c r="E91" s="143"/>
    </row>
    <row r="92" ht="12.75">
      <c r="E92" s="143"/>
    </row>
    <row r="93" ht="12.75">
      <c r="E93" s="143"/>
    </row>
    <row r="94" ht="12.75">
      <c r="E94" s="143"/>
    </row>
    <row r="95" ht="12.75"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ht="12.75">
      <c r="E100" s="143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  <row r="105" spans="1:2" ht="12.75">
      <c r="A105" s="184"/>
      <c r="B105" s="184"/>
    </row>
    <row r="106" spans="1:7" ht="12.75">
      <c r="A106" s="183"/>
      <c r="B106" s="183"/>
      <c r="C106" s="186"/>
      <c r="D106" s="186"/>
      <c r="E106" s="187"/>
      <c r="F106" s="186"/>
      <c r="G106" s="188"/>
    </row>
    <row r="107" spans="1:7" ht="12.75">
      <c r="A107" s="189"/>
      <c r="B107" s="189"/>
      <c r="C107" s="183"/>
      <c r="D107" s="183"/>
      <c r="E107" s="190"/>
      <c r="F107" s="183"/>
      <c r="G107" s="183"/>
    </row>
    <row r="108" spans="1:7" ht="12.75">
      <c r="A108" s="183"/>
      <c r="B108" s="183"/>
      <c r="C108" s="183"/>
      <c r="D108" s="183"/>
      <c r="E108" s="190"/>
      <c r="F108" s="183"/>
      <c r="G108" s="183"/>
    </row>
    <row r="109" spans="1:7" ht="12.75">
      <c r="A109" s="183"/>
      <c r="B109" s="183"/>
      <c r="C109" s="183"/>
      <c r="D109" s="183"/>
      <c r="E109" s="190"/>
      <c r="F109" s="183"/>
      <c r="G109" s="183"/>
    </row>
    <row r="110" spans="1:7" ht="12.75">
      <c r="A110" s="183"/>
      <c r="B110" s="183"/>
      <c r="C110" s="183"/>
      <c r="D110" s="183"/>
      <c r="E110" s="190"/>
      <c r="F110" s="183"/>
      <c r="G110" s="183"/>
    </row>
    <row r="111" spans="1:7" ht="12.75">
      <c r="A111" s="183"/>
      <c r="B111" s="183"/>
      <c r="C111" s="183"/>
      <c r="D111" s="183"/>
      <c r="E111" s="190"/>
      <c r="F111" s="183"/>
      <c r="G111" s="183"/>
    </row>
    <row r="112" spans="1:7" ht="12.75">
      <c r="A112" s="183"/>
      <c r="B112" s="183"/>
      <c r="C112" s="183"/>
      <c r="D112" s="183"/>
      <c r="E112" s="190"/>
      <c r="F112" s="183"/>
      <c r="G112" s="183"/>
    </row>
    <row r="113" spans="1:7" ht="12.75">
      <c r="A113" s="183"/>
      <c r="B113" s="183"/>
      <c r="C113" s="183"/>
      <c r="D113" s="183"/>
      <c r="E113" s="190"/>
      <c r="F113" s="183"/>
      <c r="G113" s="183"/>
    </row>
    <row r="114" spans="1:7" ht="12.75">
      <c r="A114" s="183"/>
      <c r="B114" s="183"/>
      <c r="C114" s="183"/>
      <c r="D114" s="183"/>
      <c r="E114" s="190"/>
      <c r="F114" s="183"/>
      <c r="G114" s="183"/>
    </row>
    <row r="115" spans="1:7" ht="12.75">
      <c r="A115" s="183"/>
      <c r="B115" s="183"/>
      <c r="C115" s="183"/>
      <c r="D115" s="183"/>
      <c r="E115" s="190"/>
      <c r="F115" s="183"/>
      <c r="G115" s="183"/>
    </row>
    <row r="116" spans="1:7" ht="12.75">
      <c r="A116" s="183"/>
      <c r="B116" s="183"/>
      <c r="C116" s="183"/>
      <c r="D116" s="183"/>
      <c r="E116" s="190"/>
      <c r="F116" s="183"/>
      <c r="G116" s="183"/>
    </row>
    <row r="117" spans="1:7" ht="12.75">
      <c r="A117" s="183"/>
      <c r="B117" s="183"/>
      <c r="C117" s="183"/>
      <c r="D117" s="183"/>
      <c r="E117" s="190"/>
      <c r="F117" s="183"/>
      <c r="G117" s="183"/>
    </row>
    <row r="118" spans="1:7" ht="12.75">
      <c r="A118" s="183"/>
      <c r="B118" s="183"/>
      <c r="C118" s="183"/>
      <c r="D118" s="183"/>
      <c r="E118" s="190"/>
      <c r="F118" s="183"/>
      <c r="G118" s="183"/>
    </row>
    <row r="119" spans="1:7" ht="12.75">
      <c r="A119" s="183"/>
      <c r="B119" s="183"/>
      <c r="C119" s="183"/>
      <c r="D119" s="183"/>
      <c r="E119" s="190"/>
      <c r="F119" s="183"/>
      <c r="G119" s="183"/>
    </row>
  </sheetData>
  <sheetProtection/>
  <mergeCells count="7">
    <mergeCell ref="C30:D30"/>
    <mergeCell ref="C28:D28"/>
    <mergeCell ref="A1:G1"/>
    <mergeCell ref="A3:B3"/>
    <mergeCell ref="A4:B4"/>
    <mergeCell ref="E4:G4"/>
    <mergeCell ref="C21:G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Romca</dc:creator>
  <cp:keywords/>
  <dc:description/>
  <cp:lastModifiedBy>Ivana</cp:lastModifiedBy>
  <cp:lastPrinted>2013-01-17T20:36:07Z</cp:lastPrinted>
  <dcterms:created xsi:type="dcterms:W3CDTF">2011-01-30T20:49:12Z</dcterms:created>
  <dcterms:modified xsi:type="dcterms:W3CDTF">2013-02-20T15:28:50Z</dcterms:modified>
  <cp:category/>
  <cp:version/>
  <cp:contentType/>
  <cp:contentStatus/>
</cp:coreProperties>
</file>